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e/Desktop/"/>
    </mc:Choice>
  </mc:AlternateContent>
  <xr:revisionPtr revIDLastSave="0" documentId="8_{2912EE65-B5E3-CB40-9974-5B36E8DEA8AC}" xr6:coauthVersionLast="47" xr6:coauthVersionMax="47" xr10:uidLastSave="{00000000-0000-0000-0000-000000000000}"/>
  <bookViews>
    <workbookView xWindow="120" yWindow="760" windowWidth="28480" windowHeight="16860" xr2:uid="{BD708657-90DA-AA44-A17A-43B9867C3349}"/>
  </bookViews>
  <sheets>
    <sheet name="COURSE 2025FRED" sheetId="7" r:id="rId1"/>
    <sheet name="COURSE 2025" sheetId="6" r:id="rId2"/>
    <sheet name="RECO BIS" sheetId="3" r:id="rId3"/>
    <sheet name="RECO" sheetId="1" r:id="rId4"/>
    <sheet name="COURSE" sheetId="2" r:id="rId5"/>
    <sheet name="COURSE BIS" sheetId="4" r:id="rId6"/>
    <sheet name="COURSE TER" sheetId="5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1" i="6" l="1"/>
  <c r="D32" i="6"/>
  <c r="D33" i="6"/>
  <c r="D34" i="6"/>
  <c r="F32" i="6"/>
  <c r="F33" i="6"/>
  <c r="F34" i="6"/>
  <c r="L32" i="6"/>
  <c r="P46" i="7"/>
  <c r="B46" i="7"/>
  <c r="L45" i="7"/>
  <c r="F45" i="7"/>
  <c r="D45" i="7"/>
  <c r="H45" i="7" s="1"/>
  <c r="L44" i="7"/>
  <c r="F44" i="7"/>
  <c r="D44" i="7"/>
  <c r="H44" i="7" s="1"/>
  <c r="L43" i="7"/>
  <c r="F43" i="7"/>
  <c r="D43" i="7"/>
  <c r="H43" i="7" s="1"/>
  <c r="L42" i="7"/>
  <c r="F42" i="7"/>
  <c r="D42" i="7"/>
  <c r="J42" i="7" s="1"/>
  <c r="F41" i="7"/>
  <c r="D41" i="7"/>
  <c r="H41" i="7" s="1"/>
  <c r="L40" i="7"/>
  <c r="F40" i="7"/>
  <c r="D40" i="7"/>
  <c r="H40" i="7" s="1"/>
  <c r="F39" i="7"/>
  <c r="D39" i="7"/>
  <c r="J39" i="7" s="1"/>
  <c r="L38" i="7"/>
  <c r="F38" i="7"/>
  <c r="D38" i="7"/>
  <c r="J38" i="7" s="1"/>
  <c r="F37" i="7"/>
  <c r="D37" i="7"/>
  <c r="J37" i="7" s="1"/>
  <c r="L36" i="7"/>
  <c r="F36" i="7"/>
  <c r="D36" i="7"/>
  <c r="H36" i="7" s="1"/>
  <c r="L35" i="7"/>
  <c r="L34" i="7"/>
  <c r="F34" i="7"/>
  <c r="D34" i="7"/>
  <c r="J34" i="7" s="1"/>
  <c r="L33" i="7"/>
  <c r="F33" i="7"/>
  <c r="D33" i="7"/>
  <c r="H33" i="7" s="1"/>
  <c r="L32" i="7"/>
  <c r="F32" i="7"/>
  <c r="D32" i="7"/>
  <c r="J32" i="7" s="1"/>
  <c r="F31" i="7"/>
  <c r="D31" i="7"/>
  <c r="J31" i="7" s="1"/>
  <c r="L29" i="7"/>
  <c r="F29" i="7"/>
  <c r="D29" i="7"/>
  <c r="H29" i="7" s="1"/>
  <c r="L28" i="7"/>
  <c r="F28" i="7"/>
  <c r="D28" i="7"/>
  <c r="J28" i="7" s="1"/>
  <c r="L27" i="7"/>
  <c r="J27" i="7"/>
  <c r="H27" i="7"/>
  <c r="F27" i="7"/>
  <c r="D27" i="7"/>
  <c r="L26" i="7"/>
  <c r="L25" i="7"/>
  <c r="J25" i="7"/>
  <c r="F25" i="7"/>
  <c r="D25" i="7"/>
  <c r="H25" i="7" s="1"/>
  <c r="L24" i="7"/>
  <c r="J24" i="7"/>
  <c r="F24" i="7"/>
  <c r="D24" i="7"/>
  <c r="H24" i="7" s="1"/>
  <c r="L23" i="7"/>
  <c r="J23" i="7"/>
  <c r="F23" i="7"/>
  <c r="D23" i="7"/>
  <c r="H23" i="7" s="1"/>
  <c r="L22" i="7"/>
  <c r="J22" i="7"/>
  <c r="F22" i="7"/>
  <c r="D22" i="7"/>
  <c r="H22" i="7" s="1"/>
  <c r="L21" i="7"/>
  <c r="J21" i="7"/>
  <c r="F21" i="7"/>
  <c r="D21" i="7"/>
  <c r="H21" i="7" s="1"/>
  <c r="L20" i="7"/>
  <c r="J20" i="7"/>
  <c r="F20" i="7"/>
  <c r="D20" i="7"/>
  <c r="H20" i="7" s="1"/>
  <c r="N19" i="7"/>
  <c r="Q19" i="7" s="1"/>
  <c r="L19" i="7"/>
  <c r="J19" i="7"/>
  <c r="F19" i="7"/>
  <c r="D19" i="7"/>
  <c r="H19" i="7" s="1"/>
  <c r="C19" i="7"/>
  <c r="C20" i="7" s="1"/>
  <c r="C21" i="7" s="1"/>
  <c r="C22" i="7" s="1"/>
  <c r="C23" i="7" s="1"/>
  <c r="C24" i="7" s="1"/>
  <c r="C25" i="7" s="1"/>
  <c r="C27" i="7" s="1"/>
  <c r="C28" i="7" s="1"/>
  <c r="C29" i="7" s="1"/>
  <c r="C31" i="7" s="1"/>
  <c r="C32" i="7" s="1"/>
  <c r="C33" i="7" s="1"/>
  <c r="C34" i="7" s="1"/>
  <c r="C36" i="7" s="1"/>
  <c r="C37" i="7" s="1"/>
  <c r="C38" i="7" s="1"/>
  <c r="C39" i="7" s="1"/>
  <c r="C40" i="7" s="1"/>
  <c r="C41" i="7" s="1"/>
  <c r="C42" i="7" s="1"/>
  <c r="C43" i="7" s="1"/>
  <c r="C44" i="7" s="1"/>
  <c r="C45" i="7" s="1"/>
  <c r="Q18" i="7"/>
  <c r="F18" i="7"/>
  <c r="D18" i="7"/>
  <c r="C18" i="7"/>
  <c r="P46" i="6"/>
  <c r="L33" i="6"/>
  <c r="L34" i="6"/>
  <c r="D19" i="6"/>
  <c r="B46" i="6"/>
  <c r="L45" i="6"/>
  <c r="F45" i="6"/>
  <c r="D45" i="6"/>
  <c r="J45" i="6" s="1"/>
  <c r="L44" i="6"/>
  <c r="F44" i="6"/>
  <c r="D44" i="6"/>
  <c r="J44" i="6" s="1"/>
  <c r="L43" i="6"/>
  <c r="F43" i="6"/>
  <c r="D43" i="6"/>
  <c r="H43" i="6" s="1"/>
  <c r="L42" i="6"/>
  <c r="F42" i="6"/>
  <c r="D42" i="6"/>
  <c r="J42" i="6" s="1"/>
  <c r="F41" i="6"/>
  <c r="D41" i="6"/>
  <c r="H41" i="6" s="1"/>
  <c r="L40" i="6"/>
  <c r="F40" i="6"/>
  <c r="D40" i="6"/>
  <c r="J40" i="6" s="1"/>
  <c r="F39" i="6"/>
  <c r="D39" i="6"/>
  <c r="L38" i="6"/>
  <c r="F38" i="6"/>
  <c r="D38" i="6"/>
  <c r="H38" i="6" s="1"/>
  <c r="F37" i="6"/>
  <c r="D37" i="6"/>
  <c r="J37" i="6" s="1"/>
  <c r="L36" i="6"/>
  <c r="F36" i="6"/>
  <c r="D36" i="6"/>
  <c r="J36" i="6" s="1"/>
  <c r="L35" i="6"/>
  <c r="J34" i="6"/>
  <c r="J33" i="6"/>
  <c r="L31" i="6"/>
  <c r="D31" i="6"/>
  <c r="J31" i="6" s="1"/>
  <c r="F30" i="6"/>
  <c r="D30" i="6"/>
  <c r="J30" i="6" s="1"/>
  <c r="L29" i="6"/>
  <c r="F29" i="6"/>
  <c r="D29" i="6"/>
  <c r="J29" i="6" s="1"/>
  <c r="L28" i="6"/>
  <c r="F28" i="6"/>
  <c r="D28" i="6"/>
  <c r="J28" i="6" s="1"/>
  <c r="L27" i="6"/>
  <c r="F27" i="6"/>
  <c r="D27" i="6"/>
  <c r="H27" i="6" s="1"/>
  <c r="L26" i="6"/>
  <c r="L25" i="6"/>
  <c r="F25" i="6"/>
  <c r="D25" i="6"/>
  <c r="H25" i="6" s="1"/>
  <c r="L24" i="6"/>
  <c r="F24" i="6"/>
  <c r="D24" i="6"/>
  <c r="J24" i="6" s="1"/>
  <c r="L23" i="6"/>
  <c r="F23" i="6"/>
  <c r="D23" i="6"/>
  <c r="L22" i="6"/>
  <c r="F22" i="6"/>
  <c r="D22" i="6"/>
  <c r="H22" i="6" s="1"/>
  <c r="L21" i="6"/>
  <c r="F21" i="6"/>
  <c r="D21" i="6"/>
  <c r="H21" i="6" s="1"/>
  <c r="L20" i="6"/>
  <c r="F20" i="6"/>
  <c r="D20" i="6"/>
  <c r="H20" i="6" s="1"/>
  <c r="N19" i="6"/>
  <c r="Q19" i="6" s="1"/>
  <c r="L19" i="6"/>
  <c r="J19" i="6"/>
  <c r="H19" i="6"/>
  <c r="F19" i="6"/>
  <c r="Q18" i="6"/>
  <c r="F18" i="6"/>
  <c r="D18" i="6"/>
  <c r="C18" i="6"/>
  <c r="C19" i="6" s="1"/>
  <c r="C20" i="6" s="1"/>
  <c r="C21" i="6" s="1"/>
  <c r="C22" i="6" s="1"/>
  <c r="C23" i="6" s="1"/>
  <c r="C24" i="6" s="1"/>
  <c r="C25" i="6" s="1"/>
  <c r="C27" i="6" s="1"/>
  <c r="C28" i="6" s="1"/>
  <c r="C29" i="6" s="1"/>
  <c r="C30" i="6" s="1"/>
  <c r="C31" i="6" s="1"/>
  <c r="C32" i="6" s="1"/>
  <c r="C33" i="6" s="1"/>
  <c r="C34" i="6" s="1"/>
  <c r="O29" i="5"/>
  <c r="R28" i="5"/>
  <c r="O27" i="5"/>
  <c r="J28" i="5"/>
  <c r="H28" i="5"/>
  <c r="H29" i="5"/>
  <c r="F27" i="5"/>
  <c r="F28" i="5"/>
  <c r="F29" i="5"/>
  <c r="D27" i="5"/>
  <c r="J27" i="5" s="1"/>
  <c r="D28" i="5"/>
  <c r="D29" i="5"/>
  <c r="P46" i="5"/>
  <c r="N46" i="5"/>
  <c r="B46" i="5"/>
  <c r="L45" i="5"/>
  <c r="F45" i="5"/>
  <c r="D45" i="5"/>
  <c r="H45" i="5" s="1"/>
  <c r="L44" i="5"/>
  <c r="F44" i="5"/>
  <c r="D44" i="5"/>
  <c r="H44" i="5" s="1"/>
  <c r="L43" i="5"/>
  <c r="F43" i="5"/>
  <c r="D43" i="5"/>
  <c r="H43" i="5" s="1"/>
  <c r="L42" i="5"/>
  <c r="F42" i="5"/>
  <c r="D42" i="5"/>
  <c r="H42" i="5" s="1"/>
  <c r="F41" i="5"/>
  <c r="D41" i="5"/>
  <c r="J41" i="5" s="1"/>
  <c r="L39" i="5"/>
  <c r="F39" i="5"/>
  <c r="D39" i="5"/>
  <c r="J39" i="5" s="1"/>
  <c r="F38" i="5"/>
  <c r="D38" i="5"/>
  <c r="H38" i="5" s="1"/>
  <c r="L37" i="5"/>
  <c r="F37" i="5"/>
  <c r="D37" i="5"/>
  <c r="H37" i="5" s="1"/>
  <c r="F36" i="5"/>
  <c r="D36" i="5"/>
  <c r="H36" i="5" s="1"/>
  <c r="L35" i="5"/>
  <c r="F35" i="5"/>
  <c r="D35" i="5"/>
  <c r="J35" i="5" s="1"/>
  <c r="L34" i="5"/>
  <c r="L33" i="5"/>
  <c r="F33" i="5"/>
  <c r="D33" i="5"/>
  <c r="H33" i="5" s="1"/>
  <c r="L32" i="5"/>
  <c r="F32" i="5"/>
  <c r="D32" i="5"/>
  <c r="H32" i="5" s="1"/>
  <c r="L31" i="5"/>
  <c r="F31" i="5"/>
  <c r="D31" i="5"/>
  <c r="H31" i="5" s="1"/>
  <c r="F30" i="5"/>
  <c r="D30" i="5"/>
  <c r="J30" i="5" s="1"/>
  <c r="L29" i="5"/>
  <c r="J29" i="5"/>
  <c r="L27" i="5"/>
  <c r="H27" i="5"/>
  <c r="L26" i="5"/>
  <c r="L25" i="5"/>
  <c r="F25" i="5"/>
  <c r="D25" i="5"/>
  <c r="H25" i="5" s="1"/>
  <c r="L24" i="5"/>
  <c r="F24" i="5"/>
  <c r="D24" i="5"/>
  <c r="H24" i="5" s="1"/>
  <c r="L23" i="5"/>
  <c r="F23" i="5"/>
  <c r="D23" i="5"/>
  <c r="H23" i="5" s="1"/>
  <c r="L22" i="5"/>
  <c r="F22" i="5"/>
  <c r="D22" i="5"/>
  <c r="H22" i="5" s="1"/>
  <c r="L21" i="5"/>
  <c r="F21" i="5"/>
  <c r="D21" i="5"/>
  <c r="H21" i="5" s="1"/>
  <c r="L20" i="5"/>
  <c r="F20" i="5"/>
  <c r="D20" i="5"/>
  <c r="H20" i="5" s="1"/>
  <c r="O19" i="5"/>
  <c r="R19" i="5" s="1"/>
  <c r="L19" i="5"/>
  <c r="F19" i="5"/>
  <c r="D19" i="5"/>
  <c r="H19" i="5" s="1"/>
  <c r="R18" i="5"/>
  <c r="F18" i="5"/>
  <c r="D18" i="5"/>
  <c r="C18" i="5"/>
  <c r="C19" i="5" s="1"/>
  <c r="C20" i="5" s="1"/>
  <c r="C21" i="5" s="1"/>
  <c r="C22" i="5" s="1"/>
  <c r="C23" i="5" s="1"/>
  <c r="C24" i="5" s="1"/>
  <c r="C25" i="5" s="1"/>
  <c r="C27" i="5" s="1"/>
  <c r="C28" i="5" s="1"/>
  <c r="C29" i="5" s="1"/>
  <c r="N46" i="4"/>
  <c r="O48" i="4" s="1"/>
  <c r="P46" i="4"/>
  <c r="B46" i="4"/>
  <c r="L45" i="4"/>
  <c r="F45" i="4"/>
  <c r="D45" i="4"/>
  <c r="J45" i="4" s="1"/>
  <c r="L44" i="4"/>
  <c r="F44" i="4"/>
  <c r="D44" i="4"/>
  <c r="H44" i="4" s="1"/>
  <c r="L43" i="4"/>
  <c r="F43" i="4"/>
  <c r="D43" i="4"/>
  <c r="J43" i="4" s="1"/>
  <c r="L42" i="4"/>
  <c r="F42" i="4"/>
  <c r="D42" i="4"/>
  <c r="J42" i="4" s="1"/>
  <c r="F41" i="4"/>
  <c r="D41" i="4"/>
  <c r="H41" i="4" s="1"/>
  <c r="L39" i="4"/>
  <c r="F39" i="4"/>
  <c r="D39" i="4"/>
  <c r="J39" i="4" s="1"/>
  <c r="F38" i="4"/>
  <c r="D38" i="4"/>
  <c r="J38" i="4" s="1"/>
  <c r="L37" i="4"/>
  <c r="F37" i="4"/>
  <c r="D37" i="4"/>
  <c r="H37" i="4" s="1"/>
  <c r="F36" i="4"/>
  <c r="D36" i="4"/>
  <c r="H36" i="4" s="1"/>
  <c r="L35" i="4"/>
  <c r="F35" i="4"/>
  <c r="D35" i="4"/>
  <c r="J35" i="4" s="1"/>
  <c r="L34" i="4"/>
  <c r="L33" i="4"/>
  <c r="F33" i="4"/>
  <c r="D33" i="4"/>
  <c r="H33" i="4" s="1"/>
  <c r="L32" i="4"/>
  <c r="F32" i="4"/>
  <c r="D32" i="4"/>
  <c r="H32" i="4" s="1"/>
  <c r="L31" i="4"/>
  <c r="F31" i="4"/>
  <c r="D31" i="4"/>
  <c r="J31" i="4" s="1"/>
  <c r="F30" i="4"/>
  <c r="D30" i="4"/>
  <c r="J30" i="4" s="1"/>
  <c r="L29" i="4"/>
  <c r="F29" i="4"/>
  <c r="D29" i="4"/>
  <c r="H29" i="4" s="1"/>
  <c r="L28" i="4"/>
  <c r="F28" i="4"/>
  <c r="D28" i="4"/>
  <c r="J28" i="4" s="1"/>
  <c r="L27" i="4"/>
  <c r="F27" i="4"/>
  <c r="D27" i="4"/>
  <c r="H27" i="4" s="1"/>
  <c r="L26" i="4"/>
  <c r="L25" i="4"/>
  <c r="F25" i="4"/>
  <c r="D25" i="4"/>
  <c r="J25" i="4" s="1"/>
  <c r="L24" i="4"/>
  <c r="F24" i="4"/>
  <c r="D24" i="4"/>
  <c r="J24" i="4" s="1"/>
  <c r="L23" i="4"/>
  <c r="F23" i="4"/>
  <c r="D23" i="4"/>
  <c r="J23" i="4" s="1"/>
  <c r="L22" i="4"/>
  <c r="F22" i="4"/>
  <c r="D22" i="4"/>
  <c r="J22" i="4" s="1"/>
  <c r="L21" i="4"/>
  <c r="F21" i="4"/>
  <c r="D21" i="4"/>
  <c r="J21" i="4" s="1"/>
  <c r="L20" i="4"/>
  <c r="F20" i="4"/>
  <c r="D20" i="4"/>
  <c r="J20" i="4" s="1"/>
  <c r="O19" i="4"/>
  <c r="R19" i="4" s="1"/>
  <c r="L19" i="4"/>
  <c r="F19" i="4"/>
  <c r="D19" i="4"/>
  <c r="J19" i="4" s="1"/>
  <c r="R18" i="4"/>
  <c r="F18" i="4"/>
  <c r="D18" i="4"/>
  <c r="C18" i="4"/>
  <c r="C19" i="4" s="1"/>
  <c r="C20" i="4" s="1"/>
  <c r="C21" i="4" s="1"/>
  <c r="C22" i="4" s="1"/>
  <c r="C23" i="4" s="1"/>
  <c r="C24" i="4" s="1"/>
  <c r="C25" i="4" s="1"/>
  <c r="C27" i="4" s="1"/>
  <c r="C28" i="4" s="1"/>
  <c r="C29" i="4" s="1"/>
  <c r="C30" i="4" s="1"/>
  <c r="C31" i="4" s="1"/>
  <c r="C32" i="4" s="1"/>
  <c r="C33" i="4" s="1"/>
  <c r="C35" i="4" s="1"/>
  <c r="C36" i="4" s="1"/>
  <c r="C37" i="4" s="1"/>
  <c r="C38" i="4" s="1"/>
  <c r="C39" i="4" s="1"/>
  <c r="C41" i="4" s="1"/>
  <c r="C42" i="4" s="1"/>
  <c r="C43" i="4" s="1"/>
  <c r="C44" i="4" s="1"/>
  <c r="C45" i="4" s="1"/>
  <c r="P42" i="3"/>
  <c r="P40" i="3"/>
  <c r="P41" i="3"/>
  <c r="P39" i="3"/>
  <c r="P38" i="3"/>
  <c r="P34" i="3"/>
  <c r="P35" i="3"/>
  <c r="P36" i="3"/>
  <c r="P33" i="3"/>
  <c r="P32" i="3"/>
  <c r="P26" i="3"/>
  <c r="P27" i="3"/>
  <c r="P28" i="3"/>
  <c r="P29" i="3"/>
  <c r="P30" i="3"/>
  <c r="P25" i="3"/>
  <c r="P24" i="3"/>
  <c r="O20" i="3"/>
  <c r="O21" i="3"/>
  <c r="O22" i="3"/>
  <c r="O19" i="3"/>
  <c r="K19" i="3"/>
  <c r="P22" i="3"/>
  <c r="P21" i="3"/>
  <c r="P20" i="3"/>
  <c r="P19" i="3"/>
  <c r="S22" i="3"/>
  <c r="S21" i="3"/>
  <c r="S20" i="3"/>
  <c r="S19" i="3"/>
  <c r="I20" i="3"/>
  <c r="I21" i="3"/>
  <c r="I22" i="3"/>
  <c r="I24" i="3"/>
  <c r="I25" i="3"/>
  <c r="I26" i="3"/>
  <c r="I27" i="3"/>
  <c r="I28" i="3"/>
  <c r="I29" i="3"/>
  <c r="I30" i="3"/>
  <c r="I32" i="3"/>
  <c r="I33" i="3"/>
  <c r="I34" i="3"/>
  <c r="I35" i="3"/>
  <c r="I36" i="3"/>
  <c r="I38" i="3"/>
  <c r="I39" i="3"/>
  <c r="I40" i="3"/>
  <c r="I41" i="3"/>
  <c r="I42" i="3"/>
  <c r="I19" i="3"/>
  <c r="K26" i="3"/>
  <c r="K29" i="3"/>
  <c r="K30" i="3"/>
  <c r="K32" i="3"/>
  <c r="L32" i="3" s="1"/>
  <c r="M32" i="3" s="1"/>
  <c r="K35" i="3"/>
  <c r="K38" i="3"/>
  <c r="K39" i="3"/>
  <c r="K40" i="3"/>
  <c r="K41" i="3"/>
  <c r="G27" i="1"/>
  <c r="H19" i="3"/>
  <c r="H20" i="3" s="1"/>
  <c r="H21" i="3" s="1"/>
  <c r="H22" i="3" s="1"/>
  <c r="F19" i="3"/>
  <c r="F20" i="3" s="1"/>
  <c r="F21" i="3" s="1"/>
  <c r="F22" i="3" s="1"/>
  <c r="B43" i="3"/>
  <c r="K42" i="3"/>
  <c r="C38" i="3"/>
  <c r="C39" i="3" s="1"/>
  <c r="C40" i="3" s="1"/>
  <c r="C41" i="3" s="1"/>
  <c r="C42" i="3" s="1"/>
  <c r="K36" i="3"/>
  <c r="K34" i="3"/>
  <c r="K33" i="3"/>
  <c r="C32" i="3"/>
  <c r="C33" i="3" s="1"/>
  <c r="C34" i="3" s="1"/>
  <c r="C35" i="3" s="1"/>
  <c r="C36" i="3" s="1"/>
  <c r="K28" i="3"/>
  <c r="K27" i="3"/>
  <c r="K25" i="3"/>
  <c r="K24" i="3"/>
  <c r="C24" i="3"/>
  <c r="C25" i="3" s="1"/>
  <c r="C26" i="3" s="1"/>
  <c r="C27" i="3" s="1"/>
  <c r="C28" i="3" s="1"/>
  <c r="C29" i="3" s="1"/>
  <c r="C30" i="3" s="1"/>
  <c r="K20" i="3"/>
  <c r="C19" i="3"/>
  <c r="C20" i="3" s="1"/>
  <c r="C21" i="3" s="1"/>
  <c r="C22" i="3" s="1"/>
  <c r="D19" i="3"/>
  <c r="D20" i="3" s="1"/>
  <c r="D21" i="3" s="1"/>
  <c r="D22" i="3" s="1"/>
  <c r="D24" i="3" s="1"/>
  <c r="D25" i="3" s="1"/>
  <c r="D26" i="3" s="1"/>
  <c r="D27" i="3" s="1"/>
  <c r="D28" i="3" s="1"/>
  <c r="D29" i="3" s="1"/>
  <c r="D30" i="3" s="1"/>
  <c r="D32" i="3" s="1"/>
  <c r="D33" i="3" s="1"/>
  <c r="D34" i="3" s="1"/>
  <c r="D35" i="3" s="1"/>
  <c r="D36" i="3" s="1"/>
  <c r="D38" i="3" s="1"/>
  <c r="D39" i="3" s="1"/>
  <c r="D40" i="3" s="1"/>
  <c r="D41" i="3" s="1"/>
  <c r="D42" i="3" s="1"/>
  <c r="L42" i="1"/>
  <c r="L43" i="1"/>
  <c r="L44" i="1"/>
  <c r="L45" i="1"/>
  <c r="L41" i="1"/>
  <c r="L36" i="1"/>
  <c r="L37" i="1"/>
  <c r="L38" i="1"/>
  <c r="L39" i="1"/>
  <c r="L35" i="1"/>
  <c r="L27" i="1"/>
  <c r="L21" i="1"/>
  <c r="L22" i="1"/>
  <c r="L23" i="1"/>
  <c r="L24" i="1"/>
  <c r="L25" i="1"/>
  <c r="L20" i="1"/>
  <c r="L19" i="1"/>
  <c r="C42" i="1"/>
  <c r="C43" i="1" s="1"/>
  <c r="C44" i="1" s="1"/>
  <c r="C45" i="1" s="1"/>
  <c r="C19" i="1"/>
  <c r="C20" i="1" s="1"/>
  <c r="C21" i="1" s="1"/>
  <c r="C22" i="1" s="1"/>
  <c r="C23" i="1" s="1"/>
  <c r="C24" i="1" s="1"/>
  <c r="C25" i="1" s="1"/>
  <c r="C27" i="1"/>
  <c r="C28" i="1" s="1"/>
  <c r="C29" i="1" s="1"/>
  <c r="C30" i="1" s="1"/>
  <c r="C31" i="1" s="1"/>
  <c r="C32" i="1" s="1"/>
  <c r="C33" i="1" s="1"/>
  <c r="C35" i="1"/>
  <c r="C36" i="1" s="1"/>
  <c r="C37" i="1" s="1"/>
  <c r="C38" i="1" s="1"/>
  <c r="C39" i="1" s="1"/>
  <c r="C41" i="1"/>
  <c r="C18" i="1"/>
  <c r="C36" i="6" l="1"/>
  <c r="C37" i="6" s="1"/>
  <c r="C38" i="6" s="1"/>
  <c r="C39" i="6" s="1"/>
  <c r="C40" i="6" s="1"/>
  <c r="C41" i="6" s="1"/>
  <c r="C42" i="6" s="1"/>
  <c r="C43" i="6" s="1"/>
  <c r="C44" i="6" s="1"/>
  <c r="C45" i="6" s="1"/>
  <c r="J32" i="6"/>
  <c r="H32" i="6"/>
  <c r="J23" i="6"/>
  <c r="H23" i="6"/>
  <c r="J39" i="6"/>
  <c r="H39" i="6"/>
  <c r="Q20" i="7"/>
  <c r="N20" i="7"/>
  <c r="H32" i="7"/>
  <c r="J33" i="7"/>
  <c r="H42" i="7"/>
  <c r="H38" i="7"/>
  <c r="H39" i="7"/>
  <c r="J40" i="7"/>
  <c r="J41" i="7"/>
  <c r="J43" i="7"/>
  <c r="J44" i="7"/>
  <c r="J45" i="7"/>
  <c r="H28" i="7"/>
  <c r="J29" i="7"/>
  <c r="J36" i="7"/>
  <c r="H37" i="7"/>
  <c r="H34" i="7"/>
  <c r="H31" i="7"/>
  <c r="J21" i="6"/>
  <c r="J27" i="6"/>
  <c r="H44" i="6"/>
  <c r="J43" i="6"/>
  <c r="H42" i="6"/>
  <c r="J41" i="6"/>
  <c r="H40" i="6"/>
  <c r="J38" i="6"/>
  <c r="J25" i="6"/>
  <c r="H24" i="6"/>
  <c r="J22" i="6"/>
  <c r="J20" i="6"/>
  <c r="Q20" i="6"/>
  <c r="N20" i="6"/>
  <c r="H28" i="6"/>
  <c r="H29" i="6"/>
  <c r="H30" i="6"/>
  <c r="H31" i="6"/>
  <c r="H33" i="6"/>
  <c r="H34" i="6"/>
  <c r="H45" i="6"/>
  <c r="H36" i="6"/>
  <c r="H37" i="6"/>
  <c r="H41" i="5"/>
  <c r="J25" i="5"/>
  <c r="J23" i="5"/>
  <c r="J36" i="5"/>
  <c r="J37" i="5"/>
  <c r="O48" i="5"/>
  <c r="J19" i="5"/>
  <c r="J21" i="5"/>
  <c r="J38" i="5"/>
  <c r="C30" i="5"/>
  <c r="C31" i="5" s="1"/>
  <c r="C32" i="5" s="1"/>
  <c r="C33" i="5" s="1"/>
  <c r="C35" i="5" s="1"/>
  <c r="C36" i="5" s="1"/>
  <c r="C37" i="5" s="1"/>
  <c r="C38" i="5" s="1"/>
  <c r="C39" i="5" s="1"/>
  <c r="C41" i="5" s="1"/>
  <c r="C42" i="5" s="1"/>
  <c r="C43" i="5" s="1"/>
  <c r="C44" i="5" s="1"/>
  <c r="C45" i="5" s="1"/>
  <c r="H30" i="5"/>
  <c r="J32" i="5"/>
  <c r="J20" i="5"/>
  <c r="J22" i="5"/>
  <c r="J24" i="5"/>
  <c r="H35" i="5"/>
  <c r="H39" i="5"/>
  <c r="J31" i="5"/>
  <c r="J33" i="5"/>
  <c r="R20" i="5"/>
  <c r="O20" i="5"/>
  <c r="J45" i="5"/>
  <c r="J42" i="5"/>
  <c r="J43" i="5"/>
  <c r="J44" i="5"/>
  <c r="J27" i="4"/>
  <c r="J29" i="4"/>
  <c r="J32" i="4"/>
  <c r="J33" i="4"/>
  <c r="H30" i="4"/>
  <c r="H28" i="4"/>
  <c r="H45" i="4"/>
  <c r="H31" i="4"/>
  <c r="R20" i="4"/>
  <c r="O20" i="4"/>
  <c r="H39" i="4"/>
  <c r="H42" i="4"/>
  <c r="H43" i="4"/>
  <c r="H35" i="4"/>
  <c r="H38" i="4"/>
  <c r="J41" i="4"/>
  <c r="J44" i="4"/>
  <c r="J37" i="4"/>
  <c r="J36" i="4"/>
  <c r="H19" i="4"/>
  <c r="H21" i="4"/>
  <c r="H23" i="4"/>
  <c r="H25" i="4"/>
  <c r="H20" i="4"/>
  <c r="H22" i="4"/>
  <c r="H24" i="4"/>
  <c r="Q19" i="3"/>
  <c r="L33" i="3"/>
  <c r="M33" i="3" s="1"/>
  <c r="N19" i="3"/>
  <c r="N20" i="3" s="1"/>
  <c r="L24" i="3"/>
  <c r="M24" i="3" s="1"/>
  <c r="L38" i="3"/>
  <c r="M38" i="3" s="1"/>
  <c r="L42" i="2"/>
  <c r="L40" i="2"/>
  <c r="L38" i="2"/>
  <c r="L36" i="2"/>
  <c r="L32" i="2"/>
  <c r="L21" i="2"/>
  <c r="L22" i="2"/>
  <c r="L23" i="2"/>
  <c r="L24" i="2"/>
  <c r="L25" i="2"/>
  <c r="L26" i="2"/>
  <c r="L27" i="2"/>
  <c r="L28" i="2"/>
  <c r="L29" i="2"/>
  <c r="L33" i="2"/>
  <c r="L34" i="2"/>
  <c r="L35" i="2"/>
  <c r="L43" i="2"/>
  <c r="L44" i="2"/>
  <c r="L45" i="2"/>
  <c r="L20" i="2"/>
  <c r="L19" i="2"/>
  <c r="N19" i="2"/>
  <c r="Q19" i="2" s="1"/>
  <c r="Q18" i="2"/>
  <c r="B46" i="2"/>
  <c r="F45" i="2"/>
  <c r="D45" i="2"/>
  <c r="J45" i="2" s="1"/>
  <c r="F44" i="2"/>
  <c r="D44" i="2"/>
  <c r="J44" i="2" s="1"/>
  <c r="F43" i="2"/>
  <c r="D43" i="2"/>
  <c r="J43" i="2" s="1"/>
  <c r="F42" i="2"/>
  <c r="D42" i="2"/>
  <c r="J42" i="2" s="1"/>
  <c r="F41" i="2"/>
  <c r="D41" i="2"/>
  <c r="J41" i="2" s="1"/>
  <c r="F40" i="2"/>
  <c r="D40" i="2"/>
  <c r="J40" i="2" s="1"/>
  <c r="F39" i="2"/>
  <c r="D39" i="2"/>
  <c r="J39" i="2" s="1"/>
  <c r="F38" i="2"/>
  <c r="D38" i="2"/>
  <c r="J38" i="2" s="1"/>
  <c r="F37" i="2"/>
  <c r="D37" i="2"/>
  <c r="J37" i="2" s="1"/>
  <c r="F36" i="2"/>
  <c r="D36" i="2"/>
  <c r="J36" i="2" s="1"/>
  <c r="F34" i="2"/>
  <c r="D34" i="2"/>
  <c r="J34" i="2" s="1"/>
  <c r="F33" i="2"/>
  <c r="D33" i="2"/>
  <c r="J33" i="2" s="1"/>
  <c r="F32" i="2"/>
  <c r="D32" i="2"/>
  <c r="J32" i="2" s="1"/>
  <c r="F31" i="2"/>
  <c r="D31" i="2"/>
  <c r="J31" i="2" s="1"/>
  <c r="F29" i="2"/>
  <c r="D29" i="2"/>
  <c r="J29" i="2" s="1"/>
  <c r="F28" i="2"/>
  <c r="D28" i="2"/>
  <c r="J28" i="2" s="1"/>
  <c r="F27" i="2"/>
  <c r="D27" i="2"/>
  <c r="J27" i="2" s="1"/>
  <c r="F25" i="2"/>
  <c r="D25" i="2"/>
  <c r="J25" i="2" s="1"/>
  <c r="F24" i="2"/>
  <c r="D24" i="2"/>
  <c r="J24" i="2" s="1"/>
  <c r="F23" i="2"/>
  <c r="D23" i="2"/>
  <c r="J23" i="2" s="1"/>
  <c r="F22" i="2"/>
  <c r="D22" i="2"/>
  <c r="J22" i="2" s="1"/>
  <c r="F21" i="2"/>
  <c r="D21" i="2"/>
  <c r="J21" i="2" s="1"/>
  <c r="F20" i="2"/>
  <c r="D20" i="2"/>
  <c r="J20" i="2" s="1"/>
  <c r="F19" i="2"/>
  <c r="D19" i="2"/>
  <c r="J19" i="2" s="1"/>
  <c r="F18" i="2"/>
  <c r="D18" i="2"/>
  <c r="C18" i="2"/>
  <c r="C19" i="2" s="1"/>
  <c r="C20" i="2" s="1"/>
  <c r="C21" i="2" s="1"/>
  <c r="C22" i="2" s="1"/>
  <c r="C23" i="2" s="1"/>
  <c r="C24" i="2" s="1"/>
  <c r="C25" i="2" s="1"/>
  <c r="C27" i="2" s="1"/>
  <c r="C28" i="2" s="1"/>
  <c r="C29" i="2" s="1"/>
  <c r="C31" i="2" s="1"/>
  <c r="C32" i="2" s="1"/>
  <c r="C33" i="2" s="1"/>
  <c r="C34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G20" i="1"/>
  <c r="G21" i="1"/>
  <c r="G22" i="1"/>
  <c r="G23" i="1"/>
  <c r="G24" i="1"/>
  <c r="G25" i="1"/>
  <c r="G28" i="1"/>
  <c r="G29" i="1"/>
  <c r="G30" i="1"/>
  <c r="G31" i="1"/>
  <c r="G32" i="1"/>
  <c r="G33" i="1"/>
  <c r="G35" i="1"/>
  <c r="G36" i="1"/>
  <c r="G37" i="1"/>
  <c r="G38" i="1"/>
  <c r="G39" i="1"/>
  <c r="G41" i="1"/>
  <c r="G42" i="1"/>
  <c r="G43" i="1"/>
  <c r="G44" i="1"/>
  <c r="G45" i="1"/>
  <c r="G19" i="1"/>
  <c r="E20" i="1"/>
  <c r="J20" i="1" s="1"/>
  <c r="G18" i="1"/>
  <c r="E21" i="1"/>
  <c r="J21" i="1" s="1"/>
  <c r="E22" i="1"/>
  <c r="J22" i="1" s="1"/>
  <c r="E23" i="1"/>
  <c r="J23" i="1" s="1"/>
  <c r="E24" i="1"/>
  <c r="J24" i="1" s="1"/>
  <c r="E25" i="1"/>
  <c r="J25" i="1" s="1"/>
  <c r="E27" i="1"/>
  <c r="J27" i="1" s="1"/>
  <c r="K27" i="1" s="1"/>
  <c r="E28" i="1"/>
  <c r="J28" i="1" s="1"/>
  <c r="E29" i="1"/>
  <c r="J29" i="1" s="1"/>
  <c r="E30" i="1"/>
  <c r="J30" i="1" s="1"/>
  <c r="E31" i="1"/>
  <c r="J31" i="1" s="1"/>
  <c r="E32" i="1"/>
  <c r="J32" i="1" s="1"/>
  <c r="E33" i="1"/>
  <c r="J33" i="1" s="1"/>
  <c r="E35" i="1"/>
  <c r="J35" i="1" s="1"/>
  <c r="K35" i="1" s="1"/>
  <c r="E36" i="1"/>
  <c r="J36" i="1" s="1"/>
  <c r="E37" i="1"/>
  <c r="J37" i="1" s="1"/>
  <c r="E38" i="1"/>
  <c r="J38" i="1" s="1"/>
  <c r="E39" i="1"/>
  <c r="J39" i="1" s="1"/>
  <c r="E41" i="1"/>
  <c r="J41" i="1" s="1"/>
  <c r="K41" i="1" s="1"/>
  <c r="E42" i="1"/>
  <c r="J42" i="1" s="1"/>
  <c r="E43" i="1"/>
  <c r="J43" i="1" s="1"/>
  <c r="E44" i="1"/>
  <c r="J44" i="1" s="1"/>
  <c r="E45" i="1"/>
  <c r="J45" i="1" s="1"/>
  <c r="E19" i="1"/>
  <c r="J19" i="1" s="1"/>
  <c r="K19" i="1" s="1"/>
  <c r="E18" i="1"/>
  <c r="D18" i="1"/>
  <c r="D19" i="1" s="1"/>
  <c r="D20" i="1" s="1"/>
  <c r="D21" i="1" s="1"/>
  <c r="D22" i="1" s="1"/>
  <c r="D23" i="1" s="1"/>
  <c r="B46" i="1"/>
  <c r="N21" i="7" l="1"/>
  <c r="Q21" i="7"/>
  <c r="Q21" i="6"/>
  <c r="N21" i="6"/>
  <c r="R21" i="5"/>
  <c r="O21" i="5"/>
  <c r="O21" i="4"/>
  <c r="R21" i="4"/>
  <c r="H22" i="2"/>
  <c r="H44" i="2"/>
  <c r="H41" i="2"/>
  <c r="Q20" i="3"/>
  <c r="L34" i="3"/>
  <c r="M34" i="3" s="1"/>
  <c r="L35" i="3"/>
  <c r="L39" i="3"/>
  <c r="M39" i="3" s="1"/>
  <c r="L25" i="3"/>
  <c r="M25" i="3" s="1"/>
  <c r="K36" i="1"/>
  <c r="H36" i="2"/>
  <c r="H19" i="2"/>
  <c r="H25" i="2"/>
  <c r="H43" i="2"/>
  <c r="H34" i="2"/>
  <c r="H33" i="2"/>
  <c r="H32" i="2"/>
  <c r="H31" i="2"/>
  <c r="H24" i="2"/>
  <c r="H23" i="2"/>
  <c r="H40" i="2"/>
  <c r="H21" i="2"/>
  <c r="H39" i="2"/>
  <c r="H29" i="2"/>
  <c r="H42" i="2"/>
  <c r="H20" i="2"/>
  <c r="H38" i="2"/>
  <c r="H28" i="2"/>
  <c r="H45" i="2"/>
  <c r="H37" i="2"/>
  <c r="H27" i="2"/>
  <c r="Q20" i="2"/>
  <c r="N20" i="2"/>
  <c r="K42" i="1"/>
  <c r="K28" i="1"/>
  <c r="O35" i="1"/>
  <c r="O41" i="1"/>
  <c r="M19" i="1"/>
  <c r="M20" i="1" s="1"/>
  <c r="M21" i="1" s="1"/>
  <c r="M22" i="1" s="1"/>
  <c r="M23" i="1" s="1"/>
  <c r="M24" i="1" s="1"/>
  <c r="M25" i="1" s="1"/>
  <c r="M27" i="1" s="1"/>
  <c r="M28" i="1" s="1"/>
  <c r="M29" i="1" s="1"/>
  <c r="M30" i="1" s="1"/>
  <c r="M31" i="1" s="1"/>
  <c r="M32" i="1" s="1"/>
  <c r="M33" i="1" s="1"/>
  <c r="M35" i="1" s="1"/>
  <c r="M36" i="1" s="1"/>
  <c r="M37" i="1" s="1"/>
  <c r="M38" i="1" s="1"/>
  <c r="M39" i="1" s="1"/>
  <c r="M41" i="1" s="1"/>
  <c r="M42" i="1" s="1"/>
  <c r="M43" i="1" s="1"/>
  <c r="M44" i="1" s="1"/>
  <c r="M45" i="1" s="1"/>
  <c r="O18" i="1"/>
  <c r="O27" i="1"/>
  <c r="K43" i="1"/>
  <c r="K44" i="1" s="1"/>
  <c r="K45" i="1" s="1"/>
  <c r="K37" i="1"/>
  <c r="K38" i="1" s="1"/>
  <c r="K39" i="1" s="1"/>
  <c r="K20" i="1"/>
  <c r="K21" i="1" s="1"/>
  <c r="K22" i="1" s="1"/>
  <c r="K23" i="1" s="1"/>
  <c r="K24" i="1" s="1"/>
  <c r="K25" i="1" s="1"/>
  <c r="D24" i="1"/>
  <c r="D25" i="1" s="1"/>
  <c r="D27" i="1" s="1"/>
  <c r="D28" i="1" s="1"/>
  <c r="D29" i="1" s="1"/>
  <c r="D30" i="1" s="1"/>
  <c r="D31" i="1" s="1"/>
  <c r="N22" i="7" l="1"/>
  <c r="Q22" i="7"/>
  <c r="Q22" i="6"/>
  <c r="N22" i="6"/>
  <c r="R22" i="5"/>
  <c r="O22" i="5"/>
  <c r="R22" i="4"/>
  <c r="O22" i="4"/>
  <c r="Q21" i="3"/>
  <c r="K29" i="1"/>
  <c r="L28" i="1"/>
  <c r="L26" i="3"/>
  <c r="L27" i="3" s="1"/>
  <c r="L40" i="3"/>
  <c r="L41" i="3" s="1"/>
  <c r="M35" i="3"/>
  <c r="L36" i="3"/>
  <c r="M36" i="3" s="1"/>
  <c r="L19" i="3"/>
  <c r="M19" i="3" s="1"/>
  <c r="M40" i="3"/>
  <c r="Q21" i="2"/>
  <c r="N21" i="2"/>
  <c r="D32" i="1"/>
  <c r="D33" i="1" s="1"/>
  <c r="Q23" i="7" l="1"/>
  <c r="N23" i="7"/>
  <c r="N23" i="6"/>
  <c r="Q23" i="6"/>
  <c r="R23" i="5"/>
  <c r="O23" i="5"/>
  <c r="O23" i="4"/>
  <c r="R23" i="4"/>
  <c r="Q22" i="3"/>
  <c r="M26" i="3"/>
  <c r="K30" i="1"/>
  <c r="L29" i="1"/>
  <c r="M41" i="3"/>
  <c r="L42" i="3"/>
  <c r="M42" i="3" s="1"/>
  <c r="M27" i="3"/>
  <c r="L28" i="3"/>
  <c r="L20" i="3"/>
  <c r="M20" i="3" s="1"/>
  <c r="Q22" i="2"/>
  <c r="N22" i="2"/>
  <c r="D35" i="1"/>
  <c r="D36" i="1" s="1"/>
  <c r="D37" i="1" s="1"/>
  <c r="D38" i="1" s="1"/>
  <c r="Q24" i="7" l="1"/>
  <c r="N24" i="7"/>
  <c r="N24" i="6"/>
  <c r="Q24" i="6"/>
  <c r="R24" i="5"/>
  <c r="O25" i="5" s="1"/>
  <c r="R26" i="5" s="1"/>
  <c r="O24" i="5"/>
  <c r="R24" i="4"/>
  <c r="O24" i="4"/>
  <c r="K31" i="1"/>
  <c r="L30" i="1"/>
  <c r="M28" i="3"/>
  <c r="L29" i="3"/>
  <c r="Q23" i="2"/>
  <c r="N23" i="2"/>
  <c r="D39" i="1"/>
  <c r="N25" i="7" l="1"/>
  <c r="Q25" i="7"/>
  <c r="Q25" i="6"/>
  <c r="N25" i="6"/>
  <c r="R27" i="5"/>
  <c r="O25" i="4"/>
  <c r="R26" i="4" s="1"/>
  <c r="K32" i="1"/>
  <c r="L31" i="1"/>
  <c r="M29" i="3"/>
  <c r="L30" i="3"/>
  <c r="M30" i="3" s="1"/>
  <c r="Q24" i="2"/>
  <c r="N24" i="2"/>
  <c r="D41" i="1"/>
  <c r="D42" i="1" s="1"/>
  <c r="D43" i="1" s="1"/>
  <c r="D44" i="1" s="1"/>
  <c r="D45" i="1" s="1"/>
  <c r="Q26" i="7" l="1"/>
  <c r="S18" i="7"/>
  <c r="Q26" i="6"/>
  <c r="S18" i="6"/>
  <c r="R29" i="5"/>
  <c r="O30" i="5" s="1"/>
  <c r="O28" i="5"/>
  <c r="K33" i="1"/>
  <c r="L33" i="1" s="1"/>
  <c r="L32" i="1"/>
  <c r="Q25" i="2"/>
  <c r="N25" i="2"/>
  <c r="Q27" i="7" l="1"/>
  <c r="N27" i="7"/>
  <c r="Q27" i="6"/>
  <c r="N27" i="6"/>
  <c r="R27" i="4"/>
  <c r="O27" i="4"/>
  <c r="Q26" i="2"/>
  <c r="S18" i="2"/>
  <c r="Q28" i="7" l="1"/>
  <c r="N28" i="7"/>
  <c r="Q28" i="6"/>
  <c r="N28" i="6"/>
  <c r="R30" i="5"/>
  <c r="O28" i="4"/>
  <c r="R28" i="4"/>
  <c r="Q27" i="2"/>
  <c r="N27" i="2"/>
  <c r="Q29" i="7" l="1"/>
  <c r="N29" i="7"/>
  <c r="S27" i="7" s="1"/>
  <c r="Q29" i="6"/>
  <c r="N29" i="6"/>
  <c r="S27" i="6" s="1"/>
  <c r="R31" i="5"/>
  <c r="O31" i="5"/>
  <c r="R29" i="4"/>
  <c r="O29" i="4"/>
  <c r="Q28" i="2"/>
  <c r="N28" i="2"/>
  <c r="Q31" i="7" l="1"/>
  <c r="N31" i="7"/>
  <c r="Q30" i="6"/>
  <c r="N30" i="6"/>
  <c r="R32" i="5"/>
  <c r="O33" i="5" s="1"/>
  <c r="R34" i="5" s="1"/>
  <c r="O32" i="5"/>
  <c r="O30" i="4"/>
  <c r="R30" i="4"/>
  <c r="Q29" i="2"/>
  <c r="N29" i="2"/>
  <c r="S27" i="2" s="1"/>
  <c r="Q32" i="7" l="1"/>
  <c r="N32" i="7"/>
  <c r="Q31" i="6"/>
  <c r="N31" i="6"/>
  <c r="R35" i="5"/>
  <c r="O35" i="5"/>
  <c r="R31" i="4"/>
  <c r="O31" i="4"/>
  <c r="Q31" i="2"/>
  <c r="N31" i="2"/>
  <c r="Q32" i="6" l="1"/>
  <c r="N32" i="6"/>
  <c r="Q33" i="7"/>
  <c r="N33" i="7"/>
  <c r="R36" i="5"/>
  <c r="O36" i="5"/>
  <c r="O32" i="4"/>
  <c r="R32" i="4"/>
  <c r="Q32" i="2"/>
  <c r="N32" i="2"/>
  <c r="Q33" i="6" l="1"/>
  <c r="N33" i="6"/>
  <c r="Q34" i="7"/>
  <c r="Q35" i="7" s="1"/>
  <c r="N34" i="7"/>
  <c r="S31" i="7" s="1"/>
  <c r="R37" i="5"/>
  <c r="O37" i="5"/>
  <c r="O33" i="4"/>
  <c r="Q33" i="2"/>
  <c r="N33" i="2"/>
  <c r="Q34" i="6" l="1"/>
  <c r="Q35" i="6" s="1"/>
  <c r="N34" i="6"/>
  <c r="S30" i="6" s="1"/>
  <c r="N36" i="7"/>
  <c r="Q36" i="7"/>
  <c r="N36" i="6"/>
  <c r="Q36" i="6"/>
  <c r="R38" i="5"/>
  <c r="O38" i="5"/>
  <c r="R34" i="4"/>
  <c r="R35" i="4"/>
  <c r="O35" i="4"/>
  <c r="Q34" i="2"/>
  <c r="N34" i="2"/>
  <c r="S31" i="2" s="1"/>
  <c r="N37" i="7" l="1"/>
  <c r="Q37" i="7"/>
  <c r="N37" i="6"/>
  <c r="Q37" i="6"/>
  <c r="R40" i="5"/>
  <c r="O39" i="5"/>
  <c r="R36" i="4"/>
  <c r="O36" i="4"/>
  <c r="Q35" i="2"/>
  <c r="N38" i="7" l="1"/>
  <c r="Q38" i="7"/>
  <c r="N38" i="6"/>
  <c r="Q38" i="6"/>
  <c r="O41" i="5"/>
  <c r="R41" i="5"/>
  <c r="R37" i="4"/>
  <c r="O37" i="4"/>
  <c r="Q36" i="2"/>
  <c r="N36" i="2"/>
  <c r="Q39" i="7" l="1"/>
  <c r="N39" i="7"/>
  <c r="Q39" i="6"/>
  <c r="N39" i="6"/>
  <c r="O42" i="5"/>
  <c r="R42" i="5"/>
  <c r="R38" i="4"/>
  <c r="O38" i="4"/>
  <c r="Q37" i="2"/>
  <c r="N37" i="2"/>
  <c r="Q40" i="7" l="1"/>
  <c r="N40" i="7"/>
  <c r="Q40" i="6"/>
  <c r="S36" i="6" s="1"/>
  <c r="N40" i="6"/>
  <c r="O43" i="5"/>
  <c r="R43" i="5"/>
  <c r="R40" i="4"/>
  <c r="O39" i="4"/>
  <c r="Q38" i="2"/>
  <c r="N38" i="2"/>
  <c r="Q41" i="7" l="1"/>
  <c r="S36" i="7"/>
  <c r="N41" i="7"/>
  <c r="Q41" i="6"/>
  <c r="N41" i="6"/>
  <c r="O44" i="5"/>
  <c r="R44" i="5"/>
  <c r="R41" i="4"/>
  <c r="O41" i="4"/>
  <c r="Q39" i="2"/>
  <c r="N39" i="2"/>
  <c r="Q42" i="7" l="1"/>
  <c r="N42" i="7"/>
  <c r="Q42" i="6"/>
  <c r="N42" i="6"/>
  <c r="R45" i="5"/>
  <c r="O45" i="5"/>
  <c r="R42" i="4"/>
  <c r="O42" i="4"/>
  <c r="Q40" i="2"/>
  <c r="N40" i="2"/>
  <c r="Q43" i="7" l="1"/>
  <c r="N43" i="7"/>
  <c r="Q43" i="6"/>
  <c r="N43" i="6"/>
  <c r="O43" i="4"/>
  <c r="R43" i="4"/>
  <c r="N41" i="2"/>
  <c r="Q41" i="2"/>
  <c r="S36" i="2"/>
  <c r="Q44" i="7" l="1"/>
  <c r="N44" i="7"/>
  <c r="Q44" i="6"/>
  <c r="N44" i="6"/>
  <c r="R44" i="4"/>
  <c r="O44" i="4"/>
  <c r="Q42" i="2"/>
  <c r="N42" i="2"/>
  <c r="Q45" i="7" l="1"/>
  <c r="S41" i="7" s="1"/>
  <c r="N45" i="7"/>
  <c r="Q45" i="6"/>
  <c r="S41" i="6" s="1"/>
  <c r="N45" i="6"/>
  <c r="O45" i="4"/>
  <c r="R45" i="4"/>
  <c r="Q43" i="2"/>
  <c r="N43" i="2"/>
  <c r="Q44" i="2" l="1"/>
  <c r="N44" i="2"/>
  <c r="Q45" i="2" l="1"/>
  <c r="S41" i="2" s="1"/>
  <c r="N45" i="2"/>
  <c r="K22" i="3"/>
  <c r="K21" i="3"/>
  <c r="L21" i="3" s="1"/>
  <c r="M21" i="3" s="1"/>
  <c r="L22" i="3" l="1"/>
  <c r="M22" i="3" s="1"/>
  <c r="N21" i="3"/>
  <c r="N22" i="3" s="1"/>
  <c r="N24" i="3" s="1"/>
  <c r="N25" i="3" s="1"/>
  <c r="N26" i="3" s="1"/>
  <c r="N27" i="3" s="1"/>
  <c r="N28" i="3" s="1"/>
  <c r="N29" i="3" s="1"/>
  <c r="N30" i="3" s="1"/>
  <c r="N32" i="3" s="1"/>
  <c r="N33" i="3" s="1"/>
  <c r="N34" i="3" s="1"/>
  <c r="N35" i="3" s="1"/>
  <c r="N36" i="3" s="1"/>
  <c r="N38" i="3" s="1"/>
  <c r="N39" i="3" s="1"/>
  <c r="N40" i="3" s="1"/>
  <c r="N41" i="3" s="1"/>
  <c r="N42" i="3" s="1"/>
  <c r="S24" i="3"/>
  <c r="O24" i="3"/>
  <c r="Q24" i="3"/>
  <c r="S25" i="3"/>
  <c r="O25" i="3"/>
  <c r="Q25" i="3"/>
  <c r="O29" i="3"/>
  <c r="Q28" i="3"/>
  <c r="Q29" i="3" s="1"/>
  <c r="Q30" i="3" s="1"/>
  <c r="O28" i="3"/>
  <c r="O27" i="3"/>
  <c r="Q27" i="3"/>
  <c r="S26" i="3"/>
  <c r="S27" i="3"/>
  <c r="S28" i="3" s="1"/>
  <c r="S29" i="3" s="1"/>
  <c r="S30" i="3" s="1"/>
  <c r="O30" i="3"/>
  <c r="O26" i="3"/>
  <c r="Q26" i="3"/>
  <c r="S32" i="3"/>
  <c r="O32" i="3"/>
  <c r="Q32" i="3"/>
  <c r="S33" i="3"/>
  <c r="O33" i="3"/>
  <c r="Q33" i="3"/>
  <c r="O36" i="3"/>
  <c r="Q35" i="3"/>
  <c r="Q36" i="3" s="1"/>
  <c r="O35" i="3"/>
  <c r="Q34" i="3"/>
  <c r="O34" i="3"/>
  <c r="S34" i="3"/>
  <c r="S35" i="3"/>
  <c r="S36" i="3"/>
  <c r="Q38" i="3"/>
  <c r="O38" i="3"/>
  <c r="S38" i="3"/>
  <c r="S39" i="3"/>
  <c r="O39" i="3"/>
  <c r="Q39" i="3"/>
  <c r="S41" i="3"/>
  <c r="S40" i="3"/>
  <c r="Q41" i="3"/>
  <c r="O41" i="3"/>
  <c r="O40" i="3"/>
  <c r="Q40" i="3"/>
  <c r="S42" i="3"/>
  <c r="O42" i="3"/>
  <c r="Q42" i="3"/>
</calcChain>
</file>

<file path=xl/sharedStrings.xml><?xml version="1.0" encoding="utf-8"?>
<sst xmlns="http://schemas.openxmlformats.org/spreadsheetml/2006/main" count="454" uniqueCount="111">
  <si>
    <t>Km</t>
  </si>
  <si>
    <t>Km cumul</t>
  </si>
  <si>
    <t>D+</t>
  </si>
  <si>
    <t>D+ cumul</t>
  </si>
  <si>
    <t>D-</t>
  </si>
  <si>
    <t>D- cumul</t>
  </si>
  <si>
    <t>Km effort</t>
  </si>
  <si>
    <t>Vitesse</t>
  </si>
  <si>
    <t>Durée</t>
  </si>
  <si>
    <t>70e F</t>
  </si>
  <si>
    <t>Heure</t>
  </si>
  <si>
    <t>Pause</t>
  </si>
  <si>
    <t>Barrière</t>
  </si>
  <si>
    <t>calculée</t>
  </si>
  <si>
    <t>estimée</t>
  </si>
  <si>
    <t>arrivée</t>
  </si>
  <si>
    <t>sortie</t>
  </si>
  <si>
    <t>Courmayeur</t>
  </si>
  <si>
    <t>Checrouit - Maison Vieille</t>
  </si>
  <si>
    <t>X</t>
  </si>
  <si>
    <t>Arête du Mont-Favre</t>
  </si>
  <si>
    <t>Lac Combal</t>
  </si>
  <si>
    <t>Col Chavannes</t>
  </si>
  <si>
    <t>La Thuile - Petit St Bernard</t>
  </si>
  <si>
    <t>Seez</t>
  </si>
  <si>
    <t>Bourg St Maurice 8/08</t>
  </si>
  <si>
    <t>Fort de la Platte</t>
  </si>
  <si>
    <t>Passeur de Pralognan</t>
  </si>
  <si>
    <t>Cormet de Roselend</t>
  </si>
  <si>
    <t>Col de la Sauce</t>
  </si>
  <si>
    <t>La Gittaz</t>
  </si>
  <si>
    <t>Pas d'Outray</t>
  </si>
  <si>
    <t>Beaufort 9/08</t>
  </si>
  <si>
    <t>Sac assistance</t>
  </si>
  <si>
    <t>Hauteluce</t>
  </si>
  <si>
    <t>Barrage de la Girotte</t>
  </si>
  <si>
    <t>Le Signal</t>
  </si>
  <si>
    <t>Notre Dame de la Gorge</t>
  </si>
  <si>
    <t>Les Contamines 10/08</t>
  </si>
  <si>
    <t>Chalets du Truc</t>
  </si>
  <si>
    <t>Col de Tricot</t>
  </si>
  <si>
    <t>Bellevue</t>
  </si>
  <si>
    <t>Les Houches</t>
  </si>
  <si>
    <t>Chamonix</t>
  </si>
  <si>
    <t xml:space="preserve">Objectif : 36 h </t>
  </si>
  <si>
    <t>Arrivée : 12h à Chamonix</t>
  </si>
  <si>
    <t>CHANGE + crème solaire
Réserve eau jusqu'à 15h
Donner lampe moonlight à Benjamin</t>
  </si>
  <si>
    <t>Col du Pré</t>
  </si>
  <si>
    <t>Le Bersend</t>
  </si>
  <si>
    <t>CHANGE + DORMIR ?
Récupérer lampe moonlight chargée</t>
  </si>
  <si>
    <t>CHANGE + crème solaire</t>
  </si>
  <si>
    <t xml:space="preserve">Objectif : 39 h </t>
  </si>
  <si>
    <t>Arrivée : 15h à Chamonix</t>
  </si>
  <si>
    <t>PREVISION</t>
  </si>
  <si>
    <t>REEL</t>
  </si>
  <si>
    <t>Chrono</t>
  </si>
  <si>
    <t>étape</t>
  </si>
  <si>
    <t>total</t>
  </si>
  <si>
    <t>Bourg St Maurice 9/08</t>
  </si>
  <si>
    <t>Beaufort 10/08</t>
  </si>
  <si>
    <t>Mont de Vores</t>
  </si>
  <si>
    <t>Col du Joly</t>
  </si>
  <si>
    <t>Les Contamines 11/08</t>
  </si>
  <si>
    <t>BH</t>
  </si>
  <si>
    <t>Durée étape</t>
  </si>
  <si>
    <t>Hébergement</t>
  </si>
  <si>
    <t>Hôtel Arolla (Bourg St Maurice) le 8/08</t>
  </si>
  <si>
    <t>= 49€/pers</t>
  </si>
  <si>
    <t>Hôtel du Grant Mont (Beaufort) le 9/08</t>
  </si>
  <si>
    <t>= 47,50€/pers</t>
  </si>
  <si>
    <t>Gîte les Mélèzes (Contamines) le 10/08</t>
  </si>
  <si>
    <t>= 85€/pers</t>
  </si>
  <si>
    <t>Réserve EAU jusqu'à 17h</t>
  </si>
  <si>
    <t>Argent pour acheter à boire</t>
  </si>
  <si>
    <t>Sac allègement</t>
  </si>
  <si>
    <t>CHANGE + DORMIR ?</t>
  </si>
  <si>
    <t>https://utmb.livetrail.net/classement.php?mob=1</t>
  </si>
  <si>
    <t>Objectif : 40 h (70e femme et 70% des coureurs)</t>
  </si>
  <si>
    <t>Arrivée : 16h-16h30 à Chamonix</t>
  </si>
  <si>
    <t>70e femme 2022</t>
  </si>
  <si>
    <t>RECO</t>
  </si>
  <si>
    <t>Eau 2x 500</t>
  </si>
  <si>
    <t>Eau</t>
  </si>
  <si>
    <t>Recharge rapide eau 2x 500</t>
  </si>
  <si>
    <t>Ravito</t>
  </si>
  <si>
    <t>Manger + café + naak 500 + eau &gt;500</t>
  </si>
  <si>
    <t>Manger + café + recharge light eau 2x500 + call Alex ?</t>
  </si>
  <si>
    <t>Bourg St Maurice</t>
  </si>
  <si>
    <t>Assistance</t>
  </si>
  <si>
    <t>Manger + boire + naak 500 + eau Full</t>
  </si>
  <si>
    <t>Alexis</t>
  </si>
  <si>
    <t>new chaussettes + recharges elec</t>
  </si>
  <si>
    <t>Argent pour acheter à boire au fort ?</t>
  </si>
  <si>
    <t>Eau dans les ruisseaux</t>
  </si>
  <si>
    <t>Boire + Naak 500 + eau Full</t>
  </si>
  <si>
    <t>Frontale</t>
  </si>
  <si>
    <t>Beaufort</t>
  </si>
  <si>
    <t>Base vie</t>
  </si>
  <si>
    <t>Change total pour nuit + dormir si poss</t>
  </si>
  <si>
    <t>Manger + café + eau light 2x500</t>
  </si>
  <si>
    <t>Recharge eau  presque full (5h de nuit)</t>
  </si>
  <si>
    <t>Manger + café + eau light (pour 2h)</t>
  </si>
  <si>
    <t>Les Contamines</t>
  </si>
  <si>
    <t>Change jour</t>
  </si>
  <si>
    <t>Leslie</t>
  </si>
  <si>
    <t>Manger + boire + naak 500 + eau Full (5h de jour)</t>
  </si>
  <si>
    <t>Boire + eau 2x500 light + compotes</t>
  </si>
  <si>
    <t>TOTAL</t>
  </si>
  <si>
    <t>Bonneval</t>
  </si>
  <si>
    <t>?</t>
  </si>
  <si>
    <t>Crêt Bettex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</si>
</sst>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F400]h:mm:ss\ AM/PM"/>
    <numFmt numFmtId="165" formatCode="h:mm;@"/>
    <numFmt numFmtId="166" formatCode="0.0"/>
    <numFmt numFmtId="167" formatCode="[h]:mm:ss;@"/>
  </numFmts>
  <fonts count="6" x14ac:knownFonts="1"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0" tint="-0.249977111117893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0" fillId="0" borderId="0" xfId="0" applyAlignment="1">
      <alignment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1" xfId="0" applyBorder="1"/>
    <xf numFmtId="0" fontId="0" fillId="2" borderId="0" xfId="0" applyFill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65" fontId="0" fillId="3" borderId="0" xfId="0" applyNumberForma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65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center"/>
    </xf>
    <xf numFmtId="166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vertical="center"/>
    </xf>
    <xf numFmtId="0" fontId="0" fillId="4" borderId="0" xfId="0" applyFill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65" fontId="2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5" fontId="3" fillId="0" borderId="0" xfId="0" applyNumberFormat="1" applyFont="1" applyAlignment="1">
      <alignment horizontal="center" vertical="center"/>
    </xf>
    <xf numFmtId="0" fontId="0" fillId="5" borderId="0" xfId="0" applyFill="1"/>
    <xf numFmtId="0" fontId="4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165" fontId="1" fillId="6" borderId="0" xfId="0" applyNumberFormat="1" applyFont="1" applyFill="1" applyAlignment="1">
      <alignment horizontal="center" vertical="center"/>
    </xf>
    <xf numFmtId="165" fontId="4" fillId="6" borderId="0" xfId="0" applyNumberFormat="1" applyFont="1" applyFill="1" applyAlignment="1">
      <alignment horizontal="center" vertical="center"/>
    </xf>
    <xf numFmtId="0" fontId="0" fillId="7" borderId="0" xfId="0" applyFill="1"/>
    <xf numFmtId="0" fontId="0" fillId="8" borderId="0" xfId="0" applyFill="1"/>
    <xf numFmtId="0" fontId="0" fillId="0" borderId="0" xfId="0" applyAlignment="1">
      <alignment horizontal="left"/>
    </xf>
    <xf numFmtId="167" fontId="3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67" fontId="3" fillId="0" borderId="4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wrapText="1"/>
    </xf>
    <xf numFmtId="16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165" fontId="0" fillId="0" borderId="2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165" fontId="0" fillId="9" borderId="0" xfId="0" applyNumberFormat="1" applyFill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65" fontId="0" fillId="0" borderId="2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11239</xdr:colOff>
      <xdr:row>14</xdr:row>
      <xdr:rowOff>313609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AB024AD8-D05C-C047-98BB-C5BD32BA94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060739" cy="31584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0</xdr:colOff>
      <xdr:row>14</xdr:row>
      <xdr:rowOff>276225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E7C73E9C-DA9F-B6D0-D52A-B7016067C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5078075" cy="30765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44956</xdr:rowOff>
    </xdr:from>
    <xdr:to>
      <xdr:col>17</xdr:col>
      <xdr:colOff>269735</xdr:colOff>
      <xdr:row>13</xdr:row>
      <xdr:rowOff>157345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77E9353-2AD6-DE42-A05E-9194BFF4A3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4956"/>
          <a:ext cx="13863118" cy="275398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44956</xdr:rowOff>
    </xdr:from>
    <xdr:to>
      <xdr:col>15</xdr:col>
      <xdr:colOff>1506018</xdr:colOff>
      <xdr:row>13</xdr:row>
      <xdr:rowOff>157345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2B9F1C3A-A495-C92F-6BAD-C326E2953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4956"/>
          <a:ext cx="13846372" cy="274230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44956</xdr:rowOff>
    </xdr:from>
    <xdr:to>
      <xdr:col>19</xdr:col>
      <xdr:colOff>1328771</xdr:colOff>
      <xdr:row>14</xdr:row>
      <xdr:rowOff>236018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CB5D4786-C3A3-7743-8E17-00ECF0D297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4956"/>
          <a:ext cx="15265054" cy="302327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44956</xdr:rowOff>
    </xdr:from>
    <xdr:to>
      <xdr:col>19</xdr:col>
      <xdr:colOff>270839</xdr:colOff>
      <xdr:row>13</xdr:row>
      <xdr:rowOff>179823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9B6D291-73E6-EE40-AA92-D56FE00F1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4956"/>
          <a:ext cx="13959866" cy="276477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44956</xdr:rowOff>
    </xdr:from>
    <xdr:to>
      <xdr:col>21</xdr:col>
      <xdr:colOff>394468</xdr:colOff>
      <xdr:row>13</xdr:row>
      <xdr:rowOff>179823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AF057F3E-4D6A-4440-A3F3-7C4F25A54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4956"/>
          <a:ext cx="13958068" cy="27764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ED94B-B1A7-FC44-883A-015C59000339}">
  <sheetPr>
    <pageSetUpPr fitToPage="1"/>
  </sheetPr>
  <dimension ref="A15:T49"/>
  <sheetViews>
    <sheetView tabSelected="1" topLeftCell="A26" zoomScale="113" zoomScaleNormal="113" workbookViewId="0">
      <selection activeCell="T36" sqref="T36"/>
    </sheetView>
  </sheetViews>
  <sheetFormatPr baseColWidth="10" defaultColWidth="11" defaultRowHeight="16" outlineLevelCol="1" x14ac:dyDescent="0.2"/>
  <cols>
    <col min="1" max="1" width="25.1640625" customWidth="1"/>
    <col min="2" max="2" width="7.5" style="1" customWidth="1"/>
    <col min="3" max="3" width="9.33203125" style="1" customWidth="1"/>
    <col min="4" max="4" width="5.33203125" style="1" customWidth="1"/>
    <col min="5" max="5" width="9.6640625" style="1" customWidth="1"/>
    <col min="6" max="6" width="6.33203125" style="1" customWidth="1"/>
    <col min="7" max="8" width="9.33203125" style="1" customWidth="1"/>
    <col min="9" max="9" width="8.33203125" style="1" customWidth="1"/>
    <col min="10" max="10" width="9.5" style="1" customWidth="1"/>
    <col min="11" max="12" width="8.33203125" style="14" hidden="1" customWidth="1" outlineLevel="1"/>
    <col min="13" max="13" width="9.5" style="1" customWidth="1" collapsed="1"/>
    <col min="14" max="14" width="9.33203125" style="1" customWidth="1"/>
    <col min="15" max="15" width="3.83203125" style="1" customWidth="1"/>
    <col min="16" max="16" width="10.83203125" style="1"/>
    <col min="17" max="17" width="9.6640625" style="1" customWidth="1"/>
    <col min="18" max="18" width="10.83203125" style="1"/>
    <col min="19" max="19" width="12.33203125" style="1" customWidth="1"/>
    <col min="20" max="20" width="31.33203125" style="5" customWidth="1"/>
  </cols>
  <sheetData>
    <row r="15" spans="2:20" ht="31" customHeight="1" x14ac:dyDescent="0.2"/>
    <row r="16" spans="2:20" x14ac:dyDescent="0.2">
      <c r="B16" s="1" t="s">
        <v>0</v>
      </c>
      <c r="C16" s="1" t="s">
        <v>1</v>
      </c>
      <c r="D16" s="1" t="s">
        <v>2</v>
      </c>
      <c r="E16" s="1" t="s">
        <v>3</v>
      </c>
      <c r="F16" s="1" t="s">
        <v>4</v>
      </c>
      <c r="G16" s="1" t="s">
        <v>5</v>
      </c>
      <c r="H16" s="1" t="s">
        <v>6</v>
      </c>
      <c r="I16" s="1" t="s">
        <v>7</v>
      </c>
      <c r="J16" s="1" t="s">
        <v>8</v>
      </c>
      <c r="K16" s="58" t="s">
        <v>9</v>
      </c>
      <c r="L16" s="58"/>
      <c r="M16" s="1" t="s">
        <v>8</v>
      </c>
      <c r="N16" s="1" t="s">
        <v>10</v>
      </c>
      <c r="O16" s="59" t="s">
        <v>11</v>
      </c>
      <c r="P16" s="59"/>
      <c r="Q16" s="1" t="s">
        <v>10</v>
      </c>
      <c r="R16" s="1" t="s">
        <v>12</v>
      </c>
      <c r="S16" s="1" t="s">
        <v>8</v>
      </c>
      <c r="T16" s="1"/>
    </row>
    <row r="17" spans="1:19" x14ac:dyDescent="0.2">
      <c r="J17" s="1" t="s">
        <v>13</v>
      </c>
      <c r="M17" s="1" t="s">
        <v>14</v>
      </c>
      <c r="N17" s="51" t="s">
        <v>15</v>
      </c>
      <c r="O17" s="51"/>
      <c r="P17" s="51"/>
      <c r="Q17" s="51" t="s">
        <v>16</v>
      </c>
      <c r="R17" s="51"/>
      <c r="S17" s="3"/>
    </row>
    <row r="18" spans="1:19" x14ac:dyDescent="0.2">
      <c r="A18" t="s">
        <v>17</v>
      </c>
      <c r="B18" s="1">
        <v>0</v>
      </c>
      <c r="C18" s="1">
        <f>B18</f>
        <v>0</v>
      </c>
      <c r="D18" s="1">
        <f>E18</f>
        <v>0</v>
      </c>
      <c r="E18" s="1">
        <v>0</v>
      </c>
      <c r="F18" s="1">
        <f>G18</f>
        <v>0</v>
      </c>
      <c r="G18" s="1">
        <v>0</v>
      </c>
      <c r="J18" s="7"/>
      <c r="K18" s="15"/>
      <c r="L18" s="15"/>
      <c r="M18" s="7"/>
      <c r="N18" s="51">
        <v>0.99652777777777779</v>
      </c>
      <c r="O18" s="51"/>
      <c r="P18" s="51"/>
      <c r="Q18" s="51">
        <f>N18+P18</f>
        <v>0.99652777777777779</v>
      </c>
      <c r="R18" s="51"/>
      <c r="S18" s="57">
        <f>Q25-Q18</f>
        <v>0.37847222222222243</v>
      </c>
    </row>
    <row r="19" spans="1:19" x14ac:dyDescent="0.2">
      <c r="A19" t="s">
        <v>18</v>
      </c>
      <c r="B19" s="1">
        <v>7.6</v>
      </c>
      <c r="C19" s="1">
        <f>C18+B19</f>
        <v>7.6</v>
      </c>
      <c r="D19" s="1">
        <f>E19-E18</f>
        <v>796</v>
      </c>
      <c r="E19" s="1">
        <v>796</v>
      </c>
      <c r="F19" s="1">
        <f>G19-G18</f>
        <v>65</v>
      </c>
      <c r="G19" s="1">
        <v>65</v>
      </c>
      <c r="H19" s="18">
        <f>B19+D19/100</f>
        <v>15.559999999999999</v>
      </c>
      <c r="I19" s="1">
        <v>9.5</v>
      </c>
      <c r="J19" s="51">
        <f>(B19+D19/100)/I19/24</f>
        <v>6.8245614035087707E-2</v>
      </c>
      <c r="K19" s="16">
        <v>6.25E-2</v>
      </c>
      <c r="L19" s="16">
        <f>K19</f>
        <v>6.25E-2</v>
      </c>
      <c r="M19" s="51">
        <v>6.25E-2</v>
      </c>
      <c r="N19" s="51">
        <f>N18+M19</f>
        <v>1.0590277777777777</v>
      </c>
      <c r="O19" s="51" t="s">
        <v>19</v>
      </c>
      <c r="P19" s="51">
        <v>3.472222222222222E-3</v>
      </c>
      <c r="Q19" s="51">
        <f>N19+P19</f>
        <v>1.0625</v>
      </c>
      <c r="R19" s="51"/>
      <c r="S19" s="57"/>
    </row>
    <row r="20" spans="1:19" x14ac:dyDescent="0.2">
      <c r="A20" t="s">
        <v>20</v>
      </c>
      <c r="B20" s="1">
        <v>4.3</v>
      </c>
      <c r="C20" s="1">
        <f t="shared" ref="C20:C44" si="0">C19+B20</f>
        <v>11.899999999999999</v>
      </c>
      <c r="D20" s="1">
        <f>E20-E19</f>
        <v>452</v>
      </c>
      <c r="E20" s="1">
        <v>1248</v>
      </c>
      <c r="F20" s="1">
        <f t="shared" ref="F20:F44" si="1">G20-G19</f>
        <v>11</v>
      </c>
      <c r="G20" s="1">
        <v>76</v>
      </c>
      <c r="H20" s="18">
        <f t="shared" ref="H20:H45" si="2">B20+D20/100</f>
        <v>8.82</v>
      </c>
      <c r="I20" s="1">
        <v>9</v>
      </c>
      <c r="J20" s="51">
        <f t="shared" ref="J20:J45" si="3">(B20+D20/100)/I20/24</f>
        <v>4.0833333333333333E-2</v>
      </c>
      <c r="K20" s="16">
        <v>0.11666666666666665</v>
      </c>
      <c r="L20" s="16">
        <f>K20-K19</f>
        <v>5.4166666666666655E-2</v>
      </c>
      <c r="M20" s="51">
        <v>3.8194444444444448E-2</v>
      </c>
      <c r="N20" s="51">
        <f>Q19+M20</f>
        <v>1.1006944444444444</v>
      </c>
      <c r="O20" s="51"/>
      <c r="P20" s="51"/>
      <c r="Q20" s="51">
        <f>Q19+M20+P20</f>
        <v>1.1006944444444444</v>
      </c>
      <c r="R20" s="51"/>
      <c r="S20" s="57"/>
    </row>
    <row r="21" spans="1:19" x14ac:dyDescent="0.2">
      <c r="A21" t="s">
        <v>21</v>
      </c>
      <c r="B21" s="1">
        <v>3.1</v>
      </c>
      <c r="C21" s="1">
        <f t="shared" si="0"/>
        <v>14.999999999999998</v>
      </c>
      <c r="D21" s="1">
        <f t="shared" ref="D21:D44" si="4">E21-E20</f>
        <v>28</v>
      </c>
      <c r="E21" s="1">
        <v>1276</v>
      </c>
      <c r="F21" s="1">
        <f t="shared" si="1"/>
        <v>447</v>
      </c>
      <c r="G21" s="1">
        <v>523</v>
      </c>
      <c r="H21" s="18">
        <f t="shared" si="2"/>
        <v>3.38</v>
      </c>
      <c r="I21" s="1">
        <v>8.5</v>
      </c>
      <c r="J21" s="51">
        <f t="shared" si="3"/>
        <v>1.6568627450980391E-2</v>
      </c>
      <c r="K21" s="16">
        <v>0.14375000000000002</v>
      </c>
      <c r="L21" s="16">
        <f t="shared" ref="L21:L45" si="5">K21-K20</f>
        <v>2.7083333333333362E-2</v>
      </c>
      <c r="M21" s="51">
        <v>1.7361111111111112E-2</v>
      </c>
      <c r="N21" s="51">
        <f t="shared" ref="N21:N25" si="6">Q20+M21</f>
        <v>1.1180555555555556</v>
      </c>
      <c r="O21" s="51" t="s">
        <v>19</v>
      </c>
      <c r="P21" s="51">
        <v>3.472222222222222E-3</v>
      </c>
      <c r="Q21" s="51">
        <f t="shared" ref="Q21:Q45" si="7">Q20+M21+P21</f>
        <v>1.1215277777777779</v>
      </c>
      <c r="R21" s="51">
        <v>0.14583333333333334</v>
      </c>
      <c r="S21" s="57"/>
    </row>
    <row r="22" spans="1:19" x14ac:dyDescent="0.2">
      <c r="A22" t="s">
        <v>22</v>
      </c>
      <c r="B22" s="1">
        <v>5.5</v>
      </c>
      <c r="C22" s="1">
        <f t="shared" si="0"/>
        <v>20.5</v>
      </c>
      <c r="D22" s="1">
        <f t="shared" si="4"/>
        <v>639</v>
      </c>
      <c r="E22" s="1">
        <v>1915</v>
      </c>
      <c r="F22" s="1">
        <f t="shared" si="1"/>
        <v>10</v>
      </c>
      <c r="G22" s="1">
        <v>533</v>
      </c>
      <c r="H22" s="18">
        <f t="shared" si="2"/>
        <v>11.89</v>
      </c>
      <c r="I22" s="1">
        <v>9</v>
      </c>
      <c r="J22" s="51">
        <f t="shared" si="3"/>
        <v>5.5046296296296295E-2</v>
      </c>
      <c r="K22" s="16">
        <v>0.20416666666666669</v>
      </c>
      <c r="L22" s="16">
        <f t="shared" si="5"/>
        <v>6.0416666666666674E-2</v>
      </c>
      <c r="M22" s="51">
        <v>4.8611111111111112E-2</v>
      </c>
      <c r="N22" s="51">
        <f t="shared" si="6"/>
        <v>1.1701388888888891</v>
      </c>
      <c r="O22" s="51"/>
      <c r="P22" s="51"/>
      <c r="Q22" s="51">
        <f t="shared" si="7"/>
        <v>1.1701388888888891</v>
      </c>
      <c r="R22" s="51"/>
      <c r="S22" s="57"/>
    </row>
    <row r="23" spans="1:19" x14ac:dyDescent="0.2">
      <c r="A23" t="s">
        <v>23</v>
      </c>
      <c r="B23" s="1">
        <v>16</v>
      </c>
      <c r="C23" s="1">
        <f t="shared" si="0"/>
        <v>36.5</v>
      </c>
      <c r="D23" s="1">
        <f t="shared" si="4"/>
        <v>515</v>
      </c>
      <c r="E23" s="1">
        <v>2430</v>
      </c>
      <c r="F23" s="11">
        <f t="shared" si="1"/>
        <v>930</v>
      </c>
      <c r="G23" s="1">
        <v>1463</v>
      </c>
      <c r="H23" s="18">
        <f t="shared" si="2"/>
        <v>21.15</v>
      </c>
      <c r="I23" s="1">
        <v>8</v>
      </c>
      <c r="J23" s="51">
        <f t="shared" si="3"/>
        <v>0.11015625</v>
      </c>
      <c r="K23" s="16">
        <v>0.32777777777777778</v>
      </c>
      <c r="L23" s="16">
        <f t="shared" si="5"/>
        <v>0.12361111111111109</v>
      </c>
      <c r="M23" s="51">
        <v>0.1111111111111111</v>
      </c>
      <c r="N23" s="51">
        <f t="shared" si="6"/>
        <v>1.2812500000000002</v>
      </c>
      <c r="O23" s="51" t="s">
        <v>19</v>
      </c>
      <c r="P23" s="51">
        <v>3.472222222222222E-3</v>
      </c>
      <c r="Q23" s="51">
        <f t="shared" si="7"/>
        <v>1.2847222222222225</v>
      </c>
      <c r="R23" s="51">
        <v>0.35416666666666669</v>
      </c>
      <c r="S23" s="57"/>
    </row>
    <row r="24" spans="1:19" x14ac:dyDescent="0.2">
      <c r="A24" t="s">
        <v>24</v>
      </c>
      <c r="B24" s="1">
        <v>10.9</v>
      </c>
      <c r="C24" s="1">
        <f t="shared" si="0"/>
        <v>47.4</v>
      </c>
      <c r="D24" s="1">
        <f t="shared" si="4"/>
        <v>11</v>
      </c>
      <c r="E24" s="1">
        <v>2441</v>
      </c>
      <c r="F24" s="11">
        <f t="shared" si="1"/>
        <v>1311</v>
      </c>
      <c r="G24" s="1">
        <v>2774</v>
      </c>
      <c r="H24" s="18">
        <f t="shared" si="2"/>
        <v>11.01</v>
      </c>
      <c r="I24" s="1">
        <v>7.5</v>
      </c>
      <c r="J24" s="51">
        <f t="shared" si="3"/>
        <v>6.1166666666666668E-2</v>
      </c>
      <c r="K24" s="16">
        <v>0.39374999999999999</v>
      </c>
      <c r="L24" s="16">
        <f t="shared" si="5"/>
        <v>6.597222222222221E-2</v>
      </c>
      <c r="M24" s="51">
        <v>6.9444444444444448E-2</v>
      </c>
      <c r="N24" s="51">
        <f t="shared" si="6"/>
        <v>1.354166666666667</v>
      </c>
      <c r="O24" s="51"/>
      <c r="P24" s="51"/>
      <c r="Q24" s="51">
        <f t="shared" si="7"/>
        <v>1.354166666666667</v>
      </c>
      <c r="R24" s="51"/>
      <c r="S24" s="57"/>
    </row>
    <row r="25" spans="1:19" x14ac:dyDescent="0.2">
      <c r="A25" t="s">
        <v>25</v>
      </c>
      <c r="B25" s="1">
        <v>3.4</v>
      </c>
      <c r="C25" s="1">
        <f t="shared" si="0"/>
        <v>50.8</v>
      </c>
      <c r="D25" s="1">
        <f t="shared" si="4"/>
        <v>21</v>
      </c>
      <c r="E25" s="1">
        <v>2462</v>
      </c>
      <c r="F25" s="1">
        <f t="shared" si="1"/>
        <v>80</v>
      </c>
      <c r="G25" s="1">
        <v>2854</v>
      </c>
      <c r="H25" s="18">
        <f t="shared" si="2"/>
        <v>3.61</v>
      </c>
      <c r="I25" s="1">
        <v>8</v>
      </c>
      <c r="J25" s="51">
        <f t="shared" si="3"/>
        <v>1.8802083333333334E-2</v>
      </c>
      <c r="K25" s="16">
        <v>0.41180555555555554</v>
      </c>
      <c r="L25" s="16">
        <f t="shared" si="5"/>
        <v>1.8055555555555547E-2</v>
      </c>
      <c r="M25" s="51">
        <v>2.0833333333333332E-2</v>
      </c>
      <c r="N25" s="51">
        <f t="shared" si="6"/>
        <v>1.3750000000000002</v>
      </c>
      <c r="O25" s="51"/>
      <c r="P25" s="51"/>
      <c r="Q25" s="51">
        <f t="shared" si="7"/>
        <v>1.3750000000000002</v>
      </c>
      <c r="S25" s="57"/>
    </row>
    <row r="26" spans="1:19" ht="50" customHeight="1" x14ac:dyDescent="0.2">
      <c r="H26" s="18"/>
      <c r="J26" s="51"/>
      <c r="K26" s="16">
        <v>0.44513888888888892</v>
      </c>
      <c r="L26" s="16">
        <f t="shared" si="5"/>
        <v>3.3333333333333381E-2</v>
      </c>
      <c r="M26" s="51"/>
      <c r="N26" s="51"/>
      <c r="O26" s="51" t="s">
        <v>19</v>
      </c>
      <c r="P26" s="56">
        <v>1.3888888888888888E-2</v>
      </c>
      <c r="Q26" s="51">
        <f t="shared" si="7"/>
        <v>1.3888888888888891</v>
      </c>
      <c r="R26" s="51">
        <v>0.45833333333333331</v>
      </c>
      <c r="S26" s="51"/>
    </row>
    <row r="27" spans="1:19" x14ac:dyDescent="0.2">
      <c r="A27" t="s">
        <v>26</v>
      </c>
      <c r="B27" s="1">
        <v>4.8</v>
      </c>
      <c r="C27" s="1">
        <f>C25+B27</f>
        <v>55.599999999999994</v>
      </c>
      <c r="D27" s="1">
        <f>E27-E25</f>
        <v>1138</v>
      </c>
      <c r="E27" s="1">
        <v>3600</v>
      </c>
      <c r="F27" s="1">
        <f>G27-G25</f>
        <v>0</v>
      </c>
      <c r="G27" s="1">
        <v>2854</v>
      </c>
      <c r="H27" s="18">
        <f t="shared" si="2"/>
        <v>16.18</v>
      </c>
      <c r="I27" s="1">
        <v>9</v>
      </c>
      <c r="J27" s="51">
        <f t="shared" si="3"/>
        <v>7.4907407407407409E-2</v>
      </c>
      <c r="K27" s="16">
        <v>0.52222222222222225</v>
      </c>
      <c r="L27" s="16">
        <f t="shared" si="5"/>
        <v>7.7083333333333337E-2</v>
      </c>
      <c r="M27" s="51">
        <v>7.2916666666666671E-2</v>
      </c>
      <c r="N27" s="51">
        <f>Q26+M27</f>
        <v>1.4618055555555558</v>
      </c>
      <c r="O27" s="51"/>
      <c r="P27" s="51"/>
      <c r="Q27" s="51">
        <f t="shared" si="7"/>
        <v>1.4618055555555558</v>
      </c>
      <c r="R27" s="51">
        <v>0.57291666666666663</v>
      </c>
      <c r="S27" s="57">
        <f>N29-Q26</f>
        <v>0.16319444444444442</v>
      </c>
    </row>
    <row r="28" spans="1:19" x14ac:dyDescent="0.2">
      <c r="A28" t="s">
        <v>27</v>
      </c>
      <c r="B28" s="1">
        <v>6.1</v>
      </c>
      <c r="C28" s="1">
        <f t="shared" si="0"/>
        <v>61.699999999999996</v>
      </c>
      <c r="D28" s="1">
        <f t="shared" si="4"/>
        <v>725</v>
      </c>
      <c r="E28" s="1">
        <v>4325</v>
      </c>
      <c r="F28" s="1">
        <f t="shared" si="1"/>
        <v>151</v>
      </c>
      <c r="G28" s="1">
        <v>3005</v>
      </c>
      <c r="H28" s="18">
        <f t="shared" si="2"/>
        <v>13.35</v>
      </c>
      <c r="I28" s="1">
        <v>9</v>
      </c>
      <c r="J28" s="51">
        <f t="shared" si="3"/>
        <v>6.1805555555555558E-2</v>
      </c>
      <c r="K28" s="16">
        <v>0.61111111111111105</v>
      </c>
      <c r="L28" s="16">
        <f t="shared" si="5"/>
        <v>8.8888888888888795E-2</v>
      </c>
      <c r="M28" s="51">
        <v>6.25E-2</v>
      </c>
      <c r="N28" s="51">
        <f>Q27+M28</f>
        <v>1.5243055555555558</v>
      </c>
      <c r="O28" s="51"/>
      <c r="P28" s="51"/>
      <c r="Q28" s="51">
        <f t="shared" si="7"/>
        <v>1.5243055555555558</v>
      </c>
      <c r="R28" s="51"/>
      <c r="S28" s="57"/>
    </row>
    <row r="29" spans="1:19" x14ac:dyDescent="0.2">
      <c r="A29" t="s">
        <v>28</v>
      </c>
      <c r="B29" s="1">
        <v>4.2</v>
      </c>
      <c r="C29" s="1">
        <f t="shared" si="0"/>
        <v>65.899999999999991</v>
      </c>
      <c r="D29" s="1">
        <f t="shared" si="4"/>
        <v>45</v>
      </c>
      <c r="E29" s="1">
        <v>4370</v>
      </c>
      <c r="F29" s="11">
        <f t="shared" si="1"/>
        <v>621</v>
      </c>
      <c r="G29" s="1">
        <v>3626</v>
      </c>
      <c r="H29" s="18">
        <f t="shared" si="2"/>
        <v>4.6500000000000004</v>
      </c>
      <c r="I29" s="1">
        <v>7.5</v>
      </c>
      <c r="J29" s="51">
        <f t="shared" si="3"/>
        <v>2.5833333333333333E-2</v>
      </c>
      <c r="K29" s="16">
        <v>0.64930555555555558</v>
      </c>
      <c r="L29" s="16">
        <f t="shared" si="5"/>
        <v>3.8194444444444531E-2</v>
      </c>
      <c r="M29" s="51">
        <v>2.7777777777777776E-2</v>
      </c>
      <c r="N29" s="51">
        <f t="shared" ref="N29:N34" si="8">Q28+M29</f>
        <v>1.5520833333333335</v>
      </c>
      <c r="O29" s="51" t="s">
        <v>19</v>
      </c>
      <c r="P29" s="51">
        <v>3.472222222222222E-3</v>
      </c>
      <c r="Q29" s="51">
        <f t="shared" si="7"/>
        <v>1.5555555555555558</v>
      </c>
      <c r="R29" s="51">
        <v>0.71875</v>
      </c>
      <c r="S29" s="57"/>
    </row>
    <row r="30" spans="1:19" x14ac:dyDescent="0.2">
      <c r="H30" s="18"/>
      <c r="J30" s="51"/>
      <c r="K30" s="16"/>
      <c r="L30" s="16"/>
      <c r="M30" s="51"/>
      <c r="N30" s="51"/>
      <c r="O30" s="51"/>
      <c r="P30" s="51"/>
      <c r="Q30" s="51"/>
      <c r="R30" s="51"/>
      <c r="S30" s="19"/>
    </row>
    <row r="31" spans="1:19" x14ac:dyDescent="0.2">
      <c r="A31" t="s">
        <v>29</v>
      </c>
      <c r="B31" s="1">
        <v>2.9</v>
      </c>
      <c r="C31" s="1">
        <f>C29+B31</f>
        <v>68.8</v>
      </c>
      <c r="D31" s="1">
        <f>E31-E29</f>
        <v>365</v>
      </c>
      <c r="E31" s="1">
        <v>4735</v>
      </c>
      <c r="F31" s="1">
        <f>G31-G29</f>
        <v>29</v>
      </c>
      <c r="G31" s="1">
        <v>3655</v>
      </c>
      <c r="H31" s="18">
        <f t="shared" si="2"/>
        <v>6.55</v>
      </c>
      <c r="I31" s="1">
        <v>7.5</v>
      </c>
      <c r="J31" s="51">
        <f t="shared" si="3"/>
        <v>3.6388888888888887E-2</v>
      </c>
      <c r="K31" s="16"/>
      <c r="L31" s="16"/>
      <c r="M31" s="51">
        <v>3.8194444444444448E-2</v>
      </c>
      <c r="N31" s="51">
        <f>Q29+M31</f>
        <v>1.5937500000000002</v>
      </c>
      <c r="O31" s="51"/>
      <c r="P31" s="51"/>
      <c r="Q31" s="51">
        <f>Q29+M31+P31</f>
        <v>1.5937500000000002</v>
      </c>
      <c r="R31" s="51"/>
      <c r="S31" s="57">
        <f>N34-Q31</f>
        <v>0.21180555555555558</v>
      </c>
    </row>
    <row r="32" spans="1:19" x14ac:dyDescent="0.2">
      <c r="A32" t="s">
        <v>30</v>
      </c>
      <c r="B32" s="1">
        <v>4.7</v>
      </c>
      <c r="C32" s="1">
        <f t="shared" si="0"/>
        <v>73.5</v>
      </c>
      <c r="D32" s="1">
        <f t="shared" si="4"/>
        <v>0</v>
      </c>
      <c r="E32" s="1">
        <v>4735</v>
      </c>
      <c r="F32" s="11">
        <f t="shared" si="1"/>
        <v>664</v>
      </c>
      <c r="G32" s="1">
        <v>4319</v>
      </c>
      <c r="H32" s="18">
        <f t="shared" si="2"/>
        <v>4.7</v>
      </c>
      <c r="I32" s="1">
        <v>7.5</v>
      </c>
      <c r="J32" s="51">
        <f t="shared" si="3"/>
        <v>2.6111111111111113E-2</v>
      </c>
      <c r="K32" s="16">
        <v>0.73333333333333339</v>
      </c>
      <c r="L32" s="16">
        <f>K32-K29</f>
        <v>8.4027777777777812E-2</v>
      </c>
      <c r="M32" s="51">
        <v>2.7777777777777776E-2</v>
      </c>
      <c r="N32" s="51">
        <f t="shared" si="8"/>
        <v>1.6215277777777779</v>
      </c>
      <c r="O32" s="51" t="s">
        <v>19</v>
      </c>
      <c r="P32" s="51">
        <v>3.472222222222222E-3</v>
      </c>
      <c r="Q32" s="51">
        <f t="shared" si="7"/>
        <v>1.6250000000000002</v>
      </c>
      <c r="R32" s="51">
        <v>0.8125</v>
      </c>
      <c r="S32" s="57"/>
    </row>
    <row r="33" spans="1:20" x14ac:dyDescent="0.2">
      <c r="A33" t="s">
        <v>31</v>
      </c>
      <c r="B33" s="1">
        <v>10.5</v>
      </c>
      <c r="C33" s="1">
        <f>C32+B33</f>
        <v>84</v>
      </c>
      <c r="D33" s="1">
        <f>E33-E32</f>
        <v>923</v>
      </c>
      <c r="E33" s="1">
        <v>5658</v>
      </c>
      <c r="F33" s="1">
        <f>G33-G32</f>
        <v>424</v>
      </c>
      <c r="G33" s="1">
        <v>4743</v>
      </c>
      <c r="H33" s="18">
        <f t="shared" si="2"/>
        <v>19.73</v>
      </c>
      <c r="I33" s="1">
        <v>7</v>
      </c>
      <c r="J33" s="51">
        <f t="shared" si="3"/>
        <v>0.11744047619047619</v>
      </c>
      <c r="K33" s="16">
        <v>0.85138888888888886</v>
      </c>
      <c r="L33" s="16">
        <f>K33-K32</f>
        <v>0.11805555555555547</v>
      </c>
      <c r="M33" s="51">
        <v>0.11805555555555555</v>
      </c>
      <c r="N33" s="51">
        <f>Q32+M33</f>
        <v>1.7430555555555558</v>
      </c>
      <c r="O33" s="51"/>
      <c r="P33" s="51"/>
      <c r="Q33" s="51">
        <f>Q32+M33+P33</f>
        <v>1.7430555555555558</v>
      </c>
      <c r="R33" s="51"/>
      <c r="S33" s="57"/>
    </row>
    <row r="34" spans="1:20" x14ac:dyDescent="0.2">
      <c r="A34" t="s">
        <v>32</v>
      </c>
      <c r="B34" s="1">
        <v>8.3000000000000007</v>
      </c>
      <c r="C34" s="1">
        <f t="shared" si="0"/>
        <v>92.3</v>
      </c>
      <c r="D34" s="1">
        <f t="shared" si="4"/>
        <v>61</v>
      </c>
      <c r="E34" s="1">
        <v>5719</v>
      </c>
      <c r="F34" s="11">
        <f t="shared" si="1"/>
        <v>1448</v>
      </c>
      <c r="G34" s="1">
        <v>6191</v>
      </c>
      <c r="H34" s="18">
        <f t="shared" si="2"/>
        <v>8.91</v>
      </c>
      <c r="I34" s="1">
        <v>6</v>
      </c>
      <c r="J34" s="51">
        <f t="shared" si="3"/>
        <v>6.1875000000000006E-2</v>
      </c>
      <c r="K34" s="16">
        <v>0.94791666666666663</v>
      </c>
      <c r="L34" s="16">
        <f t="shared" si="5"/>
        <v>9.6527777777777768E-2</v>
      </c>
      <c r="M34" s="51">
        <v>6.25E-2</v>
      </c>
      <c r="N34" s="51">
        <f t="shared" si="8"/>
        <v>1.8055555555555558</v>
      </c>
      <c r="O34" s="51"/>
      <c r="P34" s="51"/>
      <c r="Q34" s="51">
        <f t="shared" si="7"/>
        <v>1.8055555555555558</v>
      </c>
      <c r="S34" s="57"/>
    </row>
    <row r="35" spans="1:20" ht="34" customHeight="1" x14ac:dyDescent="0.2">
      <c r="H35" s="18"/>
      <c r="J35" s="51"/>
      <c r="K35" s="16">
        <v>0.99722222222222223</v>
      </c>
      <c r="L35" s="16">
        <f t="shared" si="5"/>
        <v>4.9305555555555602E-2</v>
      </c>
      <c r="M35" s="51"/>
      <c r="N35" s="51"/>
      <c r="O35" s="51" t="s">
        <v>19</v>
      </c>
      <c r="P35" s="56">
        <v>2.7777777777777776E-2</v>
      </c>
      <c r="Q35" s="51">
        <f t="shared" si="7"/>
        <v>1.8333333333333335</v>
      </c>
      <c r="R35" s="51">
        <v>1.125</v>
      </c>
      <c r="S35" s="51"/>
      <c r="T35" s="5" t="s">
        <v>33</v>
      </c>
    </row>
    <row r="36" spans="1:20" x14ac:dyDescent="0.2">
      <c r="A36" t="s">
        <v>34</v>
      </c>
      <c r="B36" s="1">
        <v>7.1</v>
      </c>
      <c r="C36" s="1">
        <f>C34+B36</f>
        <v>99.399999999999991</v>
      </c>
      <c r="D36" s="1">
        <f>E36-E34</f>
        <v>577</v>
      </c>
      <c r="E36" s="1">
        <v>6296</v>
      </c>
      <c r="F36" s="1">
        <f>G36-G34</f>
        <v>176</v>
      </c>
      <c r="G36" s="1">
        <v>6367</v>
      </c>
      <c r="H36" s="18">
        <f t="shared" si="2"/>
        <v>12.87</v>
      </c>
      <c r="I36" s="1">
        <v>7</v>
      </c>
      <c r="J36" s="51">
        <f t="shared" si="3"/>
        <v>7.660714285714286E-2</v>
      </c>
      <c r="K36" s="16">
        <v>6.5972222222222224E-2</v>
      </c>
      <c r="L36" s="16">
        <f>K36+24-K35</f>
        <v>23.068749999999998</v>
      </c>
      <c r="M36" s="51">
        <v>7.6388888888888895E-2</v>
      </c>
      <c r="N36" s="51">
        <f>Q35+M36</f>
        <v>1.9097222222222223</v>
      </c>
      <c r="O36" s="51" t="s">
        <v>19</v>
      </c>
      <c r="P36" s="51">
        <v>6.9444444444444441E-3</v>
      </c>
      <c r="Q36" s="51">
        <f t="shared" si="7"/>
        <v>1.9166666666666667</v>
      </c>
      <c r="R36" s="51">
        <v>0.22916666666666666</v>
      </c>
      <c r="S36" s="57">
        <f>Q40-Q35</f>
        <v>0.3576388888888884</v>
      </c>
    </row>
    <row r="37" spans="1:20" x14ac:dyDescent="0.2">
      <c r="A37" t="s">
        <v>35</v>
      </c>
      <c r="B37" s="1">
        <v>8.1</v>
      </c>
      <c r="C37" s="1">
        <f t="shared" si="0"/>
        <v>107.49999999999999</v>
      </c>
      <c r="D37" s="1">
        <f t="shared" si="4"/>
        <v>875</v>
      </c>
      <c r="E37" s="1">
        <v>7171</v>
      </c>
      <c r="F37" s="1">
        <f t="shared" si="1"/>
        <v>249</v>
      </c>
      <c r="G37" s="1">
        <v>6616</v>
      </c>
      <c r="H37" s="18">
        <f t="shared" si="2"/>
        <v>16.850000000000001</v>
      </c>
      <c r="I37" s="1">
        <v>6.5</v>
      </c>
      <c r="J37" s="51">
        <f t="shared" si="3"/>
        <v>0.10801282051282052</v>
      </c>
      <c r="K37" s="16"/>
      <c r="L37" s="16"/>
      <c r="M37" s="51">
        <v>0.1111111111111111</v>
      </c>
      <c r="N37" s="51">
        <f t="shared" ref="N37:N45" si="9">Q36+M37</f>
        <v>2.0277777777777777</v>
      </c>
      <c r="O37" s="51"/>
      <c r="P37" s="51"/>
      <c r="Q37" s="51">
        <f t="shared" si="7"/>
        <v>2.0277777777777777</v>
      </c>
      <c r="R37" s="51"/>
      <c r="S37" s="57"/>
    </row>
    <row r="38" spans="1:20" x14ac:dyDescent="0.2">
      <c r="A38" t="s">
        <v>36</v>
      </c>
      <c r="B38" s="1">
        <v>8.1</v>
      </c>
      <c r="C38" s="1">
        <f t="shared" si="0"/>
        <v>115.59999999999998</v>
      </c>
      <c r="D38" s="1">
        <f t="shared" si="4"/>
        <v>412</v>
      </c>
      <c r="E38" s="1">
        <v>7583</v>
      </c>
      <c r="F38" s="1">
        <f t="shared" si="1"/>
        <v>319</v>
      </c>
      <c r="G38" s="1">
        <v>6935</v>
      </c>
      <c r="H38" s="18">
        <f t="shared" si="2"/>
        <v>12.219999999999999</v>
      </c>
      <c r="I38" s="1">
        <v>6</v>
      </c>
      <c r="J38" s="51">
        <f t="shared" si="3"/>
        <v>8.4861111111111109E-2</v>
      </c>
      <c r="K38" s="16">
        <v>0.28194444444444444</v>
      </c>
      <c r="L38" s="16">
        <f>K38-K36</f>
        <v>0.21597222222222223</v>
      </c>
      <c r="M38" s="51">
        <v>9.0277777777777776E-2</v>
      </c>
      <c r="N38" s="51">
        <f t="shared" si="9"/>
        <v>2.1180555555555554</v>
      </c>
      <c r="O38" s="51" t="s">
        <v>19</v>
      </c>
      <c r="P38" s="51">
        <v>6.9444444444444441E-3</v>
      </c>
      <c r="Q38" s="51">
        <f t="shared" si="7"/>
        <v>2.125</v>
      </c>
      <c r="R38" s="51">
        <v>0.46875</v>
      </c>
      <c r="S38" s="57"/>
    </row>
    <row r="39" spans="1:20" x14ac:dyDescent="0.2">
      <c r="A39" t="s">
        <v>37</v>
      </c>
      <c r="B39" s="1">
        <v>3.7</v>
      </c>
      <c r="C39" s="1">
        <f t="shared" si="0"/>
        <v>119.29999999999998</v>
      </c>
      <c r="D39" s="1">
        <f t="shared" si="4"/>
        <v>0</v>
      </c>
      <c r="E39" s="1">
        <v>7583</v>
      </c>
      <c r="F39" s="11">
        <f t="shared" si="1"/>
        <v>646</v>
      </c>
      <c r="G39" s="1">
        <v>7581</v>
      </c>
      <c r="H39" s="18">
        <f t="shared" si="2"/>
        <v>3.7</v>
      </c>
      <c r="I39" s="1">
        <v>6</v>
      </c>
      <c r="J39" s="51">
        <f t="shared" si="3"/>
        <v>2.5694444444444447E-2</v>
      </c>
      <c r="K39" s="16"/>
      <c r="L39" s="16"/>
      <c r="M39" s="51">
        <v>2.7777777777777776E-2</v>
      </c>
      <c r="N39" s="51">
        <f t="shared" si="9"/>
        <v>2.1527777777777777</v>
      </c>
      <c r="O39" s="51"/>
      <c r="P39" s="51"/>
      <c r="Q39" s="51">
        <f t="shared" si="7"/>
        <v>2.1527777777777777</v>
      </c>
      <c r="R39" s="51"/>
      <c r="S39" s="57"/>
    </row>
    <row r="40" spans="1:20" ht="31" customHeight="1" x14ac:dyDescent="0.2">
      <c r="A40" t="s">
        <v>38</v>
      </c>
      <c r="B40" s="1">
        <v>4</v>
      </c>
      <c r="C40" s="1">
        <f t="shared" si="0"/>
        <v>123.29999999999998</v>
      </c>
      <c r="D40" s="1">
        <f t="shared" si="4"/>
        <v>0</v>
      </c>
      <c r="E40" s="1">
        <v>7583</v>
      </c>
      <c r="F40" s="1">
        <f t="shared" si="1"/>
        <v>90</v>
      </c>
      <c r="G40" s="1">
        <v>7671</v>
      </c>
      <c r="H40" s="18">
        <f t="shared" si="2"/>
        <v>4</v>
      </c>
      <c r="I40" s="1">
        <v>6.5</v>
      </c>
      <c r="J40" s="51">
        <f t="shared" si="3"/>
        <v>2.5641025641025644E-2</v>
      </c>
      <c r="K40" s="16">
        <v>0.36527777777777781</v>
      </c>
      <c r="L40" s="16">
        <f>K40-K38</f>
        <v>8.333333333333337E-2</v>
      </c>
      <c r="M40" s="51">
        <v>2.7777777777777776E-2</v>
      </c>
      <c r="N40" s="51">
        <f t="shared" si="9"/>
        <v>2.1805555555555554</v>
      </c>
      <c r="O40" s="51" t="s">
        <v>19</v>
      </c>
      <c r="P40" s="56">
        <v>1.0416666666666666E-2</v>
      </c>
      <c r="Q40" s="51">
        <f t="shared" si="7"/>
        <v>2.1909722222222219</v>
      </c>
      <c r="R40" s="51">
        <v>0.55208333333333337</v>
      </c>
      <c r="S40" s="57"/>
    </row>
    <row r="41" spans="1:20" x14ac:dyDescent="0.2">
      <c r="A41" t="s">
        <v>39</v>
      </c>
      <c r="B41" s="1">
        <v>3.5</v>
      </c>
      <c r="C41" s="1">
        <f t="shared" si="0"/>
        <v>126.79999999999998</v>
      </c>
      <c r="D41" s="1">
        <f t="shared" si="4"/>
        <v>615</v>
      </c>
      <c r="E41" s="1">
        <v>8198</v>
      </c>
      <c r="F41" s="1">
        <f t="shared" si="1"/>
        <v>33</v>
      </c>
      <c r="G41" s="1">
        <v>7704</v>
      </c>
      <c r="H41" s="18">
        <f t="shared" si="2"/>
        <v>9.65</v>
      </c>
      <c r="I41" s="1">
        <v>6</v>
      </c>
      <c r="J41" s="51">
        <f t="shared" si="3"/>
        <v>6.7013888888888887E-2</v>
      </c>
      <c r="K41" s="16"/>
      <c r="L41" s="16"/>
      <c r="M41" s="51">
        <v>6.9444444444444448E-2</v>
      </c>
      <c r="N41" s="51">
        <f t="shared" si="9"/>
        <v>2.2604166666666665</v>
      </c>
      <c r="O41" s="51"/>
      <c r="P41" s="51"/>
      <c r="Q41" s="51">
        <f t="shared" si="7"/>
        <v>2.2604166666666665</v>
      </c>
      <c r="R41" s="51"/>
      <c r="S41" s="57">
        <f>Q45-Q40</f>
        <v>0.30902777777777812</v>
      </c>
    </row>
    <row r="42" spans="1:20" x14ac:dyDescent="0.2">
      <c r="A42" t="s">
        <v>40</v>
      </c>
      <c r="B42" s="1">
        <v>3.7</v>
      </c>
      <c r="C42" s="1">
        <f t="shared" si="0"/>
        <v>130.49999999999997</v>
      </c>
      <c r="D42" s="1">
        <f t="shared" si="4"/>
        <v>573</v>
      </c>
      <c r="E42" s="1">
        <v>8771</v>
      </c>
      <c r="F42" s="1">
        <f t="shared" si="1"/>
        <v>182</v>
      </c>
      <c r="G42" s="1">
        <v>7886</v>
      </c>
      <c r="H42" s="18">
        <f t="shared" si="2"/>
        <v>9.43</v>
      </c>
      <c r="I42" s="1">
        <v>6</v>
      </c>
      <c r="J42" s="51">
        <f t="shared" si="3"/>
        <v>6.5486111111111106E-2</v>
      </c>
      <c r="K42" s="16">
        <v>0.49444444444444446</v>
      </c>
      <c r="L42" s="16">
        <f>K42-K40</f>
        <v>0.12916666666666665</v>
      </c>
      <c r="M42" s="51">
        <v>6.5972222222222224E-2</v>
      </c>
      <c r="N42" s="51">
        <f t="shared" si="9"/>
        <v>2.3263888888888888</v>
      </c>
      <c r="O42" s="51"/>
      <c r="P42" s="51"/>
      <c r="Q42" s="51">
        <f t="shared" si="7"/>
        <v>2.3263888888888888</v>
      </c>
      <c r="R42" s="51"/>
      <c r="S42" s="57"/>
    </row>
    <row r="43" spans="1:20" x14ac:dyDescent="0.2">
      <c r="A43" t="s">
        <v>41</v>
      </c>
      <c r="B43" s="1">
        <v>6.7</v>
      </c>
      <c r="C43" s="1">
        <f t="shared" si="0"/>
        <v>137.19999999999996</v>
      </c>
      <c r="D43" s="1">
        <f t="shared" si="4"/>
        <v>386</v>
      </c>
      <c r="E43" s="1">
        <v>9157</v>
      </c>
      <c r="F43" s="49">
        <f t="shared" si="1"/>
        <v>696</v>
      </c>
      <c r="G43" s="1">
        <v>8582</v>
      </c>
      <c r="H43" s="18">
        <f t="shared" si="2"/>
        <v>10.56</v>
      </c>
      <c r="I43" s="1">
        <v>6</v>
      </c>
      <c r="J43" s="51">
        <f t="shared" si="3"/>
        <v>7.3333333333333334E-2</v>
      </c>
      <c r="K43" s="16">
        <v>0.54999999999999993</v>
      </c>
      <c r="L43" s="16">
        <f t="shared" si="5"/>
        <v>5.5555555555555469E-2</v>
      </c>
      <c r="M43" s="51">
        <v>7.6388888888888895E-2</v>
      </c>
      <c r="N43" s="51">
        <f t="shared" si="9"/>
        <v>2.4027777777777777</v>
      </c>
      <c r="O43" s="51"/>
      <c r="P43" s="51"/>
      <c r="Q43" s="51">
        <f t="shared" si="7"/>
        <v>2.4027777777777777</v>
      </c>
      <c r="R43" s="51">
        <v>0.76041666666666663</v>
      </c>
      <c r="S43" s="57"/>
    </row>
    <row r="44" spans="1:20" x14ac:dyDescent="0.2">
      <c r="A44" t="s">
        <v>42</v>
      </c>
      <c r="B44" s="1">
        <v>4.5999999999999996</v>
      </c>
      <c r="C44" s="1">
        <f t="shared" si="0"/>
        <v>141.79999999999995</v>
      </c>
      <c r="D44" s="1">
        <f t="shared" si="4"/>
        <v>10</v>
      </c>
      <c r="E44" s="1">
        <v>9167</v>
      </c>
      <c r="F44" s="11">
        <f t="shared" si="1"/>
        <v>788</v>
      </c>
      <c r="G44" s="1">
        <v>9370</v>
      </c>
      <c r="H44" s="18">
        <f t="shared" si="2"/>
        <v>4.6999999999999993</v>
      </c>
      <c r="I44" s="1">
        <v>6</v>
      </c>
      <c r="J44" s="51">
        <f t="shared" si="3"/>
        <v>3.2638888888888884E-2</v>
      </c>
      <c r="K44" s="16">
        <v>0.58958333333333335</v>
      </c>
      <c r="L44" s="16">
        <f t="shared" si="5"/>
        <v>3.9583333333333415E-2</v>
      </c>
      <c r="M44" s="51">
        <v>3.4722222222222224E-2</v>
      </c>
      <c r="N44" s="51">
        <f t="shared" si="9"/>
        <v>2.4375</v>
      </c>
      <c r="O44" s="51" t="s">
        <v>19</v>
      </c>
      <c r="P44" s="51">
        <v>3.472222222222222E-3</v>
      </c>
      <c r="Q44" s="51">
        <f t="shared" si="7"/>
        <v>2.4409722222222223</v>
      </c>
      <c r="R44" s="51">
        <v>0.80208333333333337</v>
      </c>
      <c r="S44" s="57"/>
    </row>
    <row r="45" spans="1:20" x14ac:dyDescent="0.2">
      <c r="A45" t="s">
        <v>43</v>
      </c>
      <c r="B45" s="1">
        <v>7.9</v>
      </c>
      <c r="C45" s="1">
        <f>C44+B45</f>
        <v>149.69999999999996</v>
      </c>
      <c r="D45" s="1">
        <f>E45-E44</f>
        <v>114</v>
      </c>
      <c r="E45" s="1">
        <v>9281</v>
      </c>
      <c r="F45" s="1">
        <f>G45-G44</f>
        <v>94</v>
      </c>
      <c r="G45" s="1">
        <v>9464</v>
      </c>
      <c r="H45" s="18">
        <f t="shared" si="2"/>
        <v>9.0400000000000009</v>
      </c>
      <c r="I45" s="1">
        <v>6.5</v>
      </c>
      <c r="J45" s="51">
        <f t="shared" si="3"/>
        <v>5.7948717948717955E-2</v>
      </c>
      <c r="K45" s="16">
        <v>0.64930555555555558</v>
      </c>
      <c r="L45" s="16">
        <f t="shared" si="5"/>
        <v>5.9722222222222232E-2</v>
      </c>
      <c r="M45" s="51">
        <v>5.9027777777777776E-2</v>
      </c>
      <c r="N45" s="51">
        <f t="shared" si="9"/>
        <v>2.5</v>
      </c>
      <c r="O45" s="51"/>
      <c r="P45" s="51"/>
      <c r="Q45" s="51">
        <f t="shared" si="7"/>
        <v>2.5</v>
      </c>
      <c r="R45" s="51">
        <v>0.86458333333333337</v>
      </c>
      <c r="S45" s="57"/>
    </row>
    <row r="46" spans="1:20" x14ac:dyDescent="0.2">
      <c r="B46" s="1">
        <f>SUM(B18:B45)</f>
        <v>149.69999999999996</v>
      </c>
      <c r="J46" s="51"/>
      <c r="K46" s="16"/>
      <c r="L46" s="16"/>
      <c r="M46" s="51"/>
      <c r="N46" s="2"/>
      <c r="O46" s="2"/>
      <c r="P46" s="2">
        <f>SUM(P19:P45)</f>
        <v>8.6805555555555566E-2</v>
      </c>
      <c r="Q46" s="2"/>
      <c r="R46" s="2"/>
    </row>
    <row r="48" spans="1:20" x14ac:dyDescent="0.2">
      <c r="I48" s="17" t="s">
        <v>44</v>
      </c>
    </row>
    <row r="49" spans="9:9" x14ac:dyDescent="0.2">
      <c r="I49" s="17" t="s">
        <v>45</v>
      </c>
    </row>
  </sheetData>
  <mergeCells count="7">
    <mergeCell ref="S41:S45"/>
    <mergeCell ref="K16:L16"/>
    <mergeCell ref="O16:P16"/>
    <mergeCell ref="S18:S25"/>
    <mergeCell ref="S27:S29"/>
    <mergeCell ref="S31:S34"/>
    <mergeCell ref="S36:S40"/>
  </mergeCells>
  <pageMargins left="0.7" right="0.7" top="0.75" bottom="0.75" header="0.3" footer="0.3"/>
  <pageSetup paperSize="9" scale="58" orientation="landscape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BEABF-BE54-F449-8356-E6AFF95A03B7}">
  <sheetPr>
    <pageSetUpPr fitToPage="1"/>
  </sheetPr>
  <dimension ref="A15:T49"/>
  <sheetViews>
    <sheetView zoomScale="113" zoomScaleNormal="113" workbookViewId="0">
      <selection activeCell="P46" sqref="P46"/>
    </sheetView>
  </sheetViews>
  <sheetFormatPr baseColWidth="10" defaultColWidth="11" defaultRowHeight="16" outlineLevelCol="1" x14ac:dyDescent="0.2"/>
  <cols>
    <col min="1" max="1" width="25.1640625" customWidth="1"/>
    <col min="2" max="2" width="7.5" style="1" customWidth="1"/>
    <col min="3" max="3" width="9.33203125" style="1" customWidth="1"/>
    <col min="4" max="4" width="5.33203125" style="1" customWidth="1"/>
    <col min="5" max="5" width="9.6640625" style="1" customWidth="1"/>
    <col min="6" max="6" width="6.33203125" style="1" customWidth="1"/>
    <col min="7" max="8" width="9.33203125" style="1" customWidth="1"/>
    <col min="9" max="9" width="8.33203125" style="1" customWidth="1"/>
    <col min="10" max="10" width="9.5" style="1" customWidth="1"/>
    <col min="11" max="12" width="8.33203125" style="14" hidden="1" customWidth="1" outlineLevel="1"/>
    <col min="13" max="13" width="9.5" style="1" customWidth="1" collapsed="1"/>
    <col min="14" max="14" width="9.33203125" style="1" customWidth="1"/>
    <col min="15" max="15" width="3.83203125" style="1" customWidth="1"/>
    <col min="16" max="16" width="10.83203125" style="1"/>
    <col min="17" max="17" width="9.6640625" style="1" customWidth="1"/>
    <col min="18" max="18" width="10.83203125" style="1"/>
    <col min="19" max="19" width="12.33203125" style="1" customWidth="1"/>
    <col min="20" max="20" width="31.33203125" style="5" customWidth="1"/>
  </cols>
  <sheetData>
    <row r="15" spans="2:20" ht="31" customHeight="1" x14ac:dyDescent="0.2"/>
    <row r="16" spans="2:20" x14ac:dyDescent="0.2">
      <c r="B16" s="1" t="s">
        <v>0</v>
      </c>
      <c r="C16" s="1" t="s">
        <v>1</v>
      </c>
      <c r="D16" s="1" t="s">
        <v>2</v>
      </c>
      <c r="E16" s="1" t="s">
        <v>3</v>
      </c>
      <c r="F16" s="1" t="s">
        <v>4</v>
      </c>
      <c r="G16" s="1" t="s">
        <v>5</v>
      </c>
      <c r="H16" s="1" t="s">
        <v>6</v>
      </c>
      <c r="I16" s="1" t="s">
        <v>7</v>
      </c>
      <c r="J16" s="1" t="s">
        <v>8</v>
      </c>
      <c r="K16" s="58" t="s">
        <v>9</v>
      </c>
      <c r="L16" s="58"/>
      <c r="M16" s="1" t="s">
        <v>8</v>
      </c>
      <c r="N16" s="1" t="s">
        <v>10</v>
      </c>
      <c r="O16" s="59" t="s">
        <v>11</v>
      </c>
      <c r="P16" s="59"/>
      <c r="Q16" s="1" t="s">
        <v>10</v>
      </c>
      <c r="R16" s="1" t="s">
        <v>12</v>
      </c>
      <c r="S16" s="1" t="s">
        <v>8</v>
      </c>
      <c r="T16" s="1"/>
    </row>
    <row r="17" spans="1:20" x14ac:dyDescent="0.2">
      <c r="J17" s="1" t="s">
        <v>13</v>
      </c>
      <c r="M17" s="1" t="s">
        <v>14</v>
      </c>
      <c r="N17" s="51" t="s">
        <v>15</v>
      </c>
      <c r="O17" s="51"/>
      <c r="P17" s="51"/>
      <c r="Q17" s="51" t="s">
        <v>16</v>
      </c>
      <c r="R17" s="51"/>
      <c r="S17" s="3"/>
    </row>
    <row r="18" spans="1:20" x14ac:dyDescent="0.2">
      <c r="A18" t="s">
        <v>17</v>
      </c>
      <c r="B18" s="1">
        <v>0</v>
      </c>
      <c r="C18" s="1">
        <f>B18</f>
        <v>0</v>
      </c>
      <c r="D18" s="1">
        <f>E18</f>
        <v>0</v>
      </c>
      <c r="E18" s="1">
        <v>0</v>
      </c>
      <c r="F18" s="1">
        <f>G18</f>
        <v>0</v>
      </c>
      <c r="G18" s="1">
        <v>0</v>
      </c>
      <c r="J18" s="7"/>
      <c r="K18" s="15"/>
      <c r="L18" s="15"/>
      <c r="M18" s="7"/>
      <c r="N18" s="51">
        <v>0.99652777777777779</v>
      </c>
      <c r="O18" s="51"/>
      <c r="P18" s="51"/>
      <c r="Q18" s="51">
        <f>N18+P18</f>
        <v>0.99652777777777779</v>
      </c>
      <c r="R18" s="51"/>
      <c r="S18" s="57">
        <f>Q25-Q18</f>
        <v>0.38194444444444475</v>
      </c>
    </row>
    <row r="19" spans="1:20" x14ac:dyDescent="0.2">
      <c r="A19" t="s">
        <v>18</v>
      </c>
      <c r="B19" s="1">
        <v>7.6</v>
      </c>
      <c r="C19" s="1">
        <f>C18+B19</f>
        <v>7.6</v>
      </c>
      <c r="D19" s="1">
        <f>E19-E18</f>
        <v>796</v>
      </c>
      <c r="E19" s="1">
        <v>796</v>
      </c>
      <c r="F19" s="1">
        <f>G19-G18</f>
        <v>65</v>
      </c>
      <c r="G19" s="1">
        <v>65</v>
      </c>
      <c r="H19" s="18">
        <f>B19+D19/100</f>
        <v>15.559999999999999</v>
      </c>
      <c r="I19" s="1">
        <v>9.5</v>
      </c>
      <c r="J19" s="51">
        <f>(B19+D19/100)/I19/24</f>
        <v>6.8245614035087707E-2</v>
      </c>
      <c r="K19" s="16">
        <v>6.25E-2</v>
      </c>
      <c r="L19" s="16">
        <f>K19</f>
        <v>6.25E-2</v>
      </c>
      <c r="M19" s="51">
        <v>6.25E-2</v>
      </c>
      <c r="N19" s="51">
        <f>N18+M19</f>
        <v>1.0590277777777777</v>
      </c>
      <c r="O19" s="51" t="s">
        <v>19</v>
      </c>
      <c r="P19" s="51">
        <v>3.472222222222222E-3</v>
      </c>
      <c r="Q19" s="51">
        <f>N19+P19</f>
        <v>1.0625</v>
      </c>
      <c r="R19" s="51"/>
      <c r="S19" s="57"/>
    </row>
    <row r="20" spans="1:20" x14ac:dyDescent="0.2">
      <c r="A20" t="s">
        <v>20</v>
      </c>
      <c r="B20" s="1">
        <v>4.3</v>
      </c>
      <c r="C20" s="1">
        <f t="shared" ref="C20:C44" si="0">C19+B20</f>
        <v>11.899999999999999</v>
      </c>
      <c r="D20" s="1">
        <f>E20-E19</f>
        <v>452</v>
      </c>
      <c r="E20" s="1">
        <v>1248</v>
      </c>
      <c r="F20" s="1">
        <f t="shared" ref="F20:F44" si="1">G20-G19</f>
        <v>11</v>
      </c>
      <c r="G20" s="1">
        <v>76</v>
      </c>
      <c r="H20" s="18">
        <f t="shared" ref="H20:H45" si="2">B20+D20/100</f>
        <v>8.82</v>
      </c>
      <c r="I20" s="1">
        <v>9</v>
      </c>
      <c r="J20" s="51">
        <f t="shared" ref="J20:J45" si="3">(B20+D20/100)/I20/24</f>
        <v>4.0833333333333333E-2</v>
      </c>
      <c r="K20" s="16">
        <v>0.11666666666666665</v>
      </c>
      <c r="L20" s="16">
        <f>K20-K19</f>
        <v>5.4166666666666655E-2</v>
      </c>
      <c r="M20" s="51">
        <v>4.1666666666666664E-2</v>
      </c>
      <c r="N20" s="51">
        <f>Q19+M20</f>
        <v>1.1041666666666667</v>
      </c>
      <c r="O20" s="51"/>
      <c r="P20" s="51"/>
      <c r="Q20" s="51">
        <f>Q19+M20+P20</f>
        <v>1.1041666666666667</v>
      </c>
      <c r="R20" s="51"/>
      <c r="S20" s="57"/>
    </row>
    <row r="21" spans="1:20" x14ac:dyDescent="0.2">
      <c r="A21" t="s">
        <v>21</v>
      </c>
      <c r="B21" s="1">
        <v>3.1</v>
      </c>
      <c r="C21" s="1">
        <f t="shared" si="0"/>
        <v>14.999999999999998</v>
      </c>
      <c r="D21" s="1">
        <f t="shared" ref="D21:D44" si="4">E21-E20</f>
        <v>28</v>
      </c>
      <c r="E21" s="1">
        <v>1276</v>
      </c>
      <c r="F21" s="1">
        <f t="shared" si="1"/>
        <v>447</v>
      </c>
      <c r="G21" s="1">
        <v>523</v>
      </c>
      <c r="H21" s="18">
        <f t="shared" si="2"/>
        <v>3.38</v>
      </c>
      <c r="I21" s="1">
        <v>8.5</v>
      </c>
      <c r="J21" s="51">
        <f t="shared" si="3"/>
        <v>1.6568627450980391E-2</v>
      </c>
      <c r="K21" s="16">
        <v>0.14375000000000002</v>
      </c>
      <c r="L21" s="16">
        <f t="shared" ref="L21:L45" si="5">K21-K20</f>
        <v>2.7083333333333362E-2</v>
      </c>
      <c r="M21" s="51">
        <v>1.7361111111111112E-2</v>
      </c>
      <c r="N21" s="51">
        <f t="shared" ref="N21:N25" si="6">Q20+M21</f>
        <v>1.1215277777777779</v>
      </c>
      <c r="O21" s="51" t="s">
        <v>19</v>
      </c>
      <c r="P21" s="51">
        <v>3.472222222222222E-3</v>
      </c>
      <c r="Q21" s="51">
        <f t="shared" ref="Q21:Q45" si="7">Q20+M21+P21</f>
        <v>1.1250000000000002</v>
      </c>
      <c r="R21" s="51">
        <v>0.14583333333333334</v>
      </c>
      <c r="S21" s="57"/>
    </row>
    <row r="22" spans="1:20" x14ac:dyDescent="0.2">
      <c r="A22" t="s">
        <v>22</v>
      </c>
      <c r="B22" s="1">
        <v>5.5</v>
      </c>
      <c r="C22" s="1">
        <f t="shared" si="0"/>
        <v>20.5</v>
      </c>
      <c r="D22" s="1">
        <f t="shared" si="4"/>
        <v>639</v>
      </c>
      <c r="E22" s="1">
        <v>1915</v>
      </c>
      <c r="F22" s="1">
        <f t="shared" si="1"/>
        <v>10</v>
      </c>
      <c r="G22" s="1">
        <v>533</v>
      </c>
      <c r="H22" s="18">
        <f t="shared" si="2"/>
        <v>11.89</v>
      </c>
      <c r="I22" s="1">
        <v>9</v>
      </c>
      <c r="J22" s="51">
        <f t="shared" si="3"/>
        <v>5.5046296296296295E-2</v>
      </c>
      <c r="K22" s="16">
        <v>0.20416666666666669</v>
      </c>
      <c r="L22" s="16">
        <f t="shared" si="5"/>
        <v>6.0416666666666674E-2</v>
      </c>
      <c r="M22" s="51">
        <v>5.5555555555555552E-2</v>
      </c>
      <c r="N22" s="51">
        <f t="shared" si="6"/>
        <v>1.1805555555555558</v>
      </c>
      <c r="O22" s="51"/>
      <c r="P22" s="51"/>
      <c r="Q22" s="51">
        <f t="shared" si="7"/>
        <v>1.1805555555555558</v>
      </c>
      <c r="R22" s="51"/>
      <c r="S22" s="57"/>
    </row>
    <row r="23" spans="1:20" x14ac:dyDescent="0.2">
      <c r="A23" t="s">
        <v>23</v>
      </c>
      <c r="B23" s="1">
        <v>16</v>
      </c>
      <c r="C23" s="1">
        <f t="shared" si="0"/>
        <v>36.5</v>
      </c>
      <c r="D23" s="1">
        <f t="shared" si="4"/>
        <v>515</v>
      </c>
      <c r="E23" s="1">
        <v>2430</v>
      </c>
      <c r="F23" s="11">
        <f t="shared" si="1"/>
        <v>930</v>
      </c>
      <c r="G23" s="1">
        <v>1463</v>
      </c>
      <c r="H23" s="18">
        <f t="shared" si="2"/>
        <v>21.15</v>
      </c>
      <c r="I23" s="1">
        <v>8</v>
      </c>
      <c r="J23" s="51">
        <f t="shared" si="3"/>
        <v>0.11015625</v>
      </c>
      <c r="K23" s="16">
        <v>0.32777777777777778</v>
      </c>
      <c r="L23" s="16">
        <f t="shared" si="5"/>
        <v>0.12361111111111109</v>
      </c>
      <c r="M23" s="51">
        <v>0.1111111111111111</v>
      </c>
      <c r="N23" s="51">
        <f t="shared" si="6"/>
        <v>1.291666666666667</v>
      </c>
      <c r="O23" s="51" t="s">
        <v>19</v>
      </c>
      <c r="P23" s="51">
        <v>3.472222222222222E-3</v>
      </c>
      <c r="Q23" s="51">
        <f t="shared" si="7"/>
        <v>1.2951388888888893</v>
      </c>
      <c r="R23" s="51">
        <v>0.35416666666666669</v>
      </c>
      <c r="S23" s="57"/>
    </row>
    <row r="24" spans="1:20" x14ac:dyDescent="0.2">
      <c r="A24" t="s">
        <v>24</v>
      </c>
      <c r="B24" s="1">
        <v>10.9</v>
      </c>
      <c r="C24" s="1">
        <f t="shared" si="0"/>
        <v>47.4</v>
      </c>
      <c r="D24" s="1">
        <f t="shared" si="4"/>
        <v>11</v>
      </c>
      <c r="E24" s="1">
        <v>2441</v>
      </c>
      <c r="F24" s="11">
        <f t="shared" si="1"/>
        <v>1311</v>
      </c>
      <c r="G24" s="1">
        <v>2774</v>
      </c>
      <c r="H24" s="18">
        <f t="shared" si="2"/>
        <v>11.01</v>
      </c>
      <c r="I24" s="1">
        <v>7.5</v>
      </c>
      <c r="J24" s="51">
        <f t="shared" si="3"/>
        <v>6.1166666666666668E-2</v>
      </c>
      <c r="K24" s="16">
        <v>0.39374999999999999</v>
      </c>
      <c r="L24" s="16">
        <f t="shared" si="5"/>
        <v>6.597222222222221E-2</v>
      </c>
      <c r="M24" s="51">
        <v>6.25E-2</v>
      </c>
      <c r="N24" s="51">
        <f t="shared" si="6"/>
        <v>1.3576388888888893</v>
      </c>
      <c r="O24" s="51"/>
      <c r="P24" s="51"/>
      <c r="Q24" s="51">
        <f t="shared" si="7"/>
        <v>1.3576388888888893</v>
      </c>
      <c r="R24" s="51"/>
      <c r="S24" s="57"/>
    </row>
    <row r="25" spans="1:20" x14ac:dyDescent="0.2">
      <c r="A25" t="s">
        <v>25</v>
      </c>
      <c r="B25" s="1">
        <v>3.4</v>
      </c>
      <c r="C25" s="1">
        <f t="shared" si="0"/>
        <v>50.8</v>
      </c>
      <c r="D25" s="1">
        <f t="shared" si="4"/>
        <v>21</v>
      </c>
      <c r="E25" s="1">
        <v>2462</v>
      </c>
      <c r="F25" s="1">
        <f t="shared" si="1"/>
        <v>80</v>
      </c>
      <c r="G25" s="1">
        <v>2854</v>
      </c>
      <c r="H25" s="18">
        <f t="shared" si="2"/>
        <v>3.61</v>
      </c>
      <c r="I25" s="1">
        <v>8</v>
      </c>
      <c r="J25" s="51">
        <f t="shared" si="3"/>
        <v>1.8802083333333334E-2</v>
      </c>
      <c r="K25" s="16">
        <v>0.41180555555555554</v>
      </c>
      <c r="L25" s="16">
        <f t="shared" si="5"/>
        <v>1.8055555555555547E-2</v>
      </c>
      <c r="M25" s="51">
        <v>2.0833333333333332E-2</v>
      </c>
      <c r="N25" s="51">
        <f t="shared" si="6"/>
        <v>1.3784722222222225</v>
      </c>
      <c r="O25" s="51"/>
      <c r="P25" s="51"/>
      <c r="Q25" s="51">
        <f t="shared" si="7"/>
        <v>1.3784722222222225</v>
      </c>
      <c r="S25" s="57"/>
    </row>
    <row r="26" spans="1:20" ht="50" customHeight="1" x14ac:dyDescent="0.2">
      <c r="H26" s="18"/>
      <c r="J26" s="51"/>
      <c r="K26" s="16">
        <v>0.44513888888888892</v>
      </c>
      <c r="L26" s="16">
        <f t="shared" si="5"/>
        <v>3.3333333333333381E-2</v>
      </c>
      <c r="M26" s="51"/>
      <c r="N26" s="51"/>
      <c r="O26" s="51" t="s">
        <v>19</v>
      </c>
      <c r="P26" s="56">
        <v>2.0833333333333332E-2</v>
      </c>
      <c r="Q26" s="51">
        <f t="shared" si="7"/>
        <v>1.3993055555555558</v>
      </c>
      <c r="R26" s="51">
        <v>0.45833333333333331</v>
      </c>
      <c r="S26" s="51"/>
      <c r="T26" s="50" t="s">
        <v>46</v>
      </c>
    </row>
    <row r="27" spans="1:20" x14ac:dyDescent="0.2">
      <c r="A27" t="s">
        <v>26</v>
      </c>
      <c r="B27" s="1">
        <v>4.8</v>
      </c>
      <c r="C27" s="1">
        <f>C25+B27</f>
        <v>55.599999999999994</v>
      </c>
      <c r="D27" s="1">
        <f>E27-E25</f>
        <v>1138</v>
      </c>
      <c r="E27" s="1">
        <v>3600</v>
      </c>
      <c r="F27" s="1">
        <f>G27-G25</f>
        <v>0</v>
      </c>
      <c r="G27" s="1">
        <v>2854</v>
      </c>
      <c r="H27" s="18">
        <f t="shared" si="2"/>
        <v>16.18</v>
      </c>
      <c r="I27" s="1">
        <v>8</v>
      </c>
      <c r="J27" s="51">
        <f t="shared" si="3"/>
        <v>8.4270833333333336E-2</v>
      </c>
      <c r="K27" s="16">
        <v>0.52222222222222225</v>
      </c>
      <c r="L27" s="16">
        <f t="shared" si="5"/>
        <v>7.7083333333333337E-2</v>
      </c>
      <c r="M27" s="51">
        <v>8.3333333333333329E-2</v>
      </c>
      <c r="N27" s="51">
        <f>Q26+M27</f>
        <v>1.4826388888888891</v>
      </c>
      <c r="O27" s="51"/>
      <c r="P27" s="51"/>
      <c r="Q27" s="51">
        <f t="shared" si="7"/>
        <v>1.4826388888888891</v>
      </c>
      <c r="R27" s="51">
        <v>0.57291666666666663</v>
      </c>
      <c r="S27" s="57">
        <f>N29-Q26</f>
        <v>0.19444444444444442</v>
      </c>
    </row>
    <row r="28" spans="1:20" x14ac:dyDescent="0.2">
      <c r="A28" t="s">
        <v>27</v>
      </c>
      <c r="B28" s="1">
        <v>6.1</v>
      </c>
      <c r="C28" s="1">
        <f t="shared" si="0"/>
        <v>61.699999999999996</v>
      </c>
      <c r="D28" s="1">
        <f t="shared" si="4"/>
        <v>725</v>
      </c>
      <c r="E28" s="1">
        <v>4325</v>
      </c>
      <c r="F28" s="1">
        <f t="shared" si="1"/>
        <v>151</v>
      </c>
      <c r="G28" s="1">
        <v>3005</v>
      </c>
      <c r="H28" s="18">
        <f t="shared" si="2"/>
        <v>13.35</v>
      </c>
      <c r="I28" s="1">
        <v>8</v>
      </c>
      <c r="J28" s="51">
        <f t="shared" si="3"/>
        <v>6.9531250000000003E-2</v>
      </c>
      <c r="K28" s="16">
        <v>0.61111111111111105</v>
      </c>
      <c r="L28" s="16">
        <f t="shared" si="5"/>
        <v>8.8888888888888795E-2</v>
      </c>
      <c r="M28" s="51">
        <v>7.2916666666666671E-2</v>
      </c>
      <c r="N28" s="51">
        <f>Q27+M28</f>
        <v>1.5555555555555558</v>
      </c>
      <c r="O28" s="51"/>
      <c r="P28" s="51"/>
      <c r="Q28" s="51">
        <f t="shared" si="7"/>
        <v>1.5555555555555558</v>
      </c>
      <c r="R28" s="51"/>
      <c r="S28" s="57"/>
    </row>
    <row r="29" spans="1:20" x14ac:dyDescent="0.2">
      <c r="A29" t="s">
        <v>28</v>
      </c>
      <c r="B29" s="1">
        <v>4.2</v>
      </c>
      <c r="C29" s="1">
        <f t="shared" si="0"/>
        <v>65.899999999999991</v>
      </c>
      <c r="D29" s="1">
        <f t="shared" si="4"/>
        <v>45</v>
      </c>
      <c r="E29" s="1">
        <v>4370</v>
      </c>
      <c r="F29" s="11">
        <f t="shared" si="1"/>
        <v>621</v>
      </c>
      <c r="G29" s="1">
        <v>3626</v>
      </c>
      <c r="H29" s="18">
        <f t="shared" si="2"/>
        <v>4.6500000000000004</v>
      </c>
      <c r="I29" s="1">
        <v>5</v>
      </c>
      <c r="J29" s="51">
        <f t="shared" si="3"/>
        <v>3.875E-2</v>
      </c>
      <c r="K29" s="16">
        <v>0.64930555555555558</v>
      </c>
      <c r="L29" s="16">
        <f t="shared" si="5"/>
        <v>3.8194444444444531E-2</v>
      </c>
      <c r="M29" s="51">
        <v>3.8194444444444448E-2</v>
      </c>
      <c r="N29" s="51">
        <f t="shared" ref="N29:N31" si="8">Q28+M29</f>
        <v>1.5937500000000002</v>
      </c>
      <c r="O29" s="51" t="s">
        <v>19</v>
      </c>
      <c r="P29" s="51">
        <v>6.9444444444444441E-3</v>
      </c>
      <c r="Q29" s="51">
        <f t="shared" si="7"/>
        <v>1.6006944444444446</v>
      </c>
      <c r="R29" s="51">
        <v>0.71875</v>
      </c>
      <c r="S29" s="57"/>
    </row>
    <row r="30" spans="1:20" ht="16" customHeight="1" x14ac:dyDescent="0.2">
      <c r="A30" t="s">
        <v>29</v>
      </c>
      <c r="B30" s="1">
        <v>2.9</v>
      </c>
      <c r="C30" s="1">
        <f>C29+B30</f>
        <v>68.8</v>
      </c>
      <c r="D30" s="1">
        <f>E30-E29</f>
        <v>365</v>
      </c>
      <c r="E30" s="1">
        <v>4735</v>
      </c>
      <c r="F30" s="1">
        <f>G30-G29</f>
        <v>29</v>
      </c>
      <c r="G30" s="1">
        <v>3655</v>
      </c>
      <c r="H30" s="18">
        <f t="shared" si="2"/>
        <v>6.55</v>
      </c>
      <c r="I30" s="1">
        <v>7.5</v>
      </c>
      <c r="J30" s="51">
        <f t="shared" si="3"/>
        <v>3.6388888888888887E-2</v>
      </c>
      <c r="K30" s="16"/>
      <c r="L30" s="16"/>
      <c r="M30" s="51">
        <v>3.8194444444444448E-2</v>
      </c>
      <c r="N30" s="51">
        <f>Q29+M30</f>
        <v>1.6388888888888891</v>
      </c>
      <c r="O30" s="51"/>
      <c r="P30" s="51"/>
      <c r="Q30" s="51">
        <f>Q29+M30+P30</f>
        <v>1.6388888888888891</v>
      </c>
      <c r="R30" s="51"/>
      <c r="S30" s="51">
        <f>N34-Q30</f>
        <v>0.23611111111111094</v>
      </c>
    </row>
    <row r="31" spans="1:20" ht="16" customHeight="1" x14ac:dyDescent="0.2">
      <c r="A31" t="s">
        <v>30</v>
      </c>
      <c r="B31" s="1">
        <v>4.5</v>
      </c>
      <c r="C31" s="1">
        <f>C30+B31</f>
        <v>73.3</v>
      </c>
      <c r="D31" s="1">
        <f t="shared" si="4"/>
        <v>0</v>
      </c>
      <c r="E31" s="1">
        <v>4735</v>
      </c>
      <c r="F31" s="11">
        <f>G31-G30</f>
        <v>664</v>
      </c>
      <c r="G31" s="1">
        <v>4319</v>
      </c>
      <c r="H31" s="18">
        <f t="shared" si="2"/>
        <v>4.5</v>
      </c>
      <c r="I31" s="1">
        <v>7</v>
      </c>
      <c r="J31" s="51">
        <f t="shared" si="3"/>
        <v>2.6785714285714288E-2</v>
      </c>
      <c r="K31" s="16">
        <v>0.73333333333333339</v>
      </c>
      <c r="L31" s="16">
        <f>K31-K29</f>
        <v>8.4027777777777812E-2</v>
      </c>
      <c r="M31" s="51">
        <v>2.7777777777777776E-2</v>
      </c>
      <c r="N31" s="51">
        <f t="shared" si="8"/>
        <v>1.6666666666666667</v>
      </c>
      <c r="O31" s="51" t="s">
        <v>19</v>
      </c>
      <c r="P31" s="51">
        <v>6.9444444444444441E-3</v>
      </c>
      <c r="Q31" s="51">
        <f t="shared" si="7"/>
        <v>1.6736111111111112</v>
      </c>
      <c r="R31" s="51">
        <v>0.8125</v>
      </c>
      <c r="S31" s="51"/>
    </row>
    <row r="32" spans="1:20" ht="16" customHeight="1" x14ac:dyDescent="0.2">
      <c r="A32" t="s">
        <v>47</v>
      </c>
      <c r="B32" s="1">
        <v>10.199999999999999</v>
      </c>
      <c r="C32" s="1">
        <f t="shared" ref="C32:C34" si="9">C31+B32</f>
        <v>83.5</v>
      </c>
      <c r="D32" s="1">
        <f t="shared" si="4"/>
        <v>402</v>
      </c>
      <c r="E32" s="1">
        <v>5137</v>
      </c>
      <c r="F32" s="11">
        <f t="shared" si="1"/>
        <v>326</v>
      </c>
      <c r="G32" s="1">
        <v>4645</v>
      </c>
      <c r="H32" s="18">
        <f t="shared" ref="H32" si="10">B32+D32/100</f>
        <v>14.219999999999999</v>
      </c>
      <c r="I32" s="1">
        <v>7</v>
      </c>
      <c r="J32" s="51">
        <f t="shared" ref="J32" si="11">(B32+D32/100)/I32/24</f>
        <v>8.4642857142857131E-2</v>
      </c>
      <c r="K32" s="16">
        <v>0.73333333333333339</v>
      </c>
      <c r="L32" s="16" t="e">
        <f>K32-#REF!</f>
        <v>#REF!</v>
      </c>
      <c r="M32" s="51">
        <v>8.3333333333333329E-2</v>
      </c>
      <c r="N32" s="51">
        <f t="shared" ref="N32:N33" si="12">Q31+M32</f>
        <v>1.7569444444444444</v>
      </c>
      <c r="O32" s="51" t="s">
        <v>19</v>
      </c>
      <c r="P32" s="51">
        <v>6.9444444444444441E-3</v>
      </c>
      <c r="Q32" s="51">
        <f t="shared" ref="Q32:Q34" si="13">Q31+M32+P32</f>
        <v>1.7638888888888888</v>
      </c>
      <c r="R32" s="51">
        <v>0.8125</v>
      </c>
      <c r="S32" s="51"/>
    </row>
    <row r="33" spans="1:20" ht="16" customHeight="1" x14ac:dyDescent="0.2">
      <c r="A33" t="s">
        <v>48</v>
      </c>
      <c r="B33" s="1">
        <v>4.5999999999999996</v>
      </c>
      <c r="C33" s="1">
        <f t="shared" si="9"/>
        <v>88.1</v>
      </c>
      <c r="D33" s="1">
        <f t="shared" si="4"/>
        <v>42</v>
      </c>
      <c r="E33" s="1">
        <v>5179</v>
      </c>
      <c r="F33" s="11">
        <f t="shared" si="1"/>
        <v>624</v>
      </c>
      <c r="G33" s="1">
        <v>5269</v>
      </c>
      <c r="H33" s="18">
        <f t="shared" si="2"/>
        <v>5.0199999999999996</v>
      </c>
      <c r="I33" s="1">
        <v>6</v>
      </c>
      <c r="J33" s="51">
        <f t="shared" si="3"/>
        <v>3.4861111111111107E-2</v>
      </c>
      <c r="K33" s="16">
        <v>0.85138888888888886</v>
      </c>
      <c r="L33" s="16">
        <f>K33-K31</f>
        <v>0.11805555555555547</v>
      </c>
      <c r="M33" s="51">
        <v>3.8194444444444448E-2</v>
      </c>
      <c r="N33" s="51">
        <f t="shared" si="12"/>
        <v>1.8020833333333333</v>
      </c>
      <c r="O33" s="51"/>
      <c r="P33" s="51"/>
      <c r="Q33" s="51">
        <f t="shared" si="13"/>
        <v>1.8020833333333333</v>
      </c>
      <c r="R33" s="51"/>
      <c r="S33" s="51"/>
    </row>
    <row r="34" spans="1:20" ht="16" customHeight="1" x14ac:dyDescent="0.2">
      <c r="A34" t="s">
        <v>32</v>
      </c>
      <c r="B34" s="1">
        <v>6.7</v>
      </c>
      <c r="C34" s="1">
        <f t="shared" si="9"/>
        <v>94.8</v>
      </c>
      <c r="D34" s="1">
        <f t="shared" si="4"/>
        <v>294</v>
      </c>
      <c r="E34" s="1">
        <v>5473</v>
      </c>
      <c r="F34" s="11">
        <f t="shared" si="1"/>
        <v>685</v>
      </c>
      <c r="G34" s="1">
        <v>5954</v>
      </c>
      <c r="H34" s="18">
        <f t="shared" si="2"/>
        <v>9.64</v>
      </c>
      <c r="I34" s="1">
        <v>5.5</v>
      </c>
      <c r="J34" s="51">
        <f t="shared" si="3"/>
        <v>7.3030303030303043E-2</v>
      </c>
      <c r="K34" s="16">
        <v>0.94791666666666663</v>
      </c>
      <c r="L34" s="16">
        <f t="shared" si="5"/>
        <v>9.6527777777777768E-2</v>
      </c>
      <c r="M34" s="51">
        <v>7.2916666666666671E-2</v>
      </c>
      <c r="N34" s="51">
        <f>Q33+M34</f>
        <v>1.875</v>
      </c>
      <c r="O34" s="51"/>
      <c r="P34" s="51"/>
      <c r="Q34" s="51">
        <f t="shared" si="13"/>
        <v>1.875</v>
      </c>
      <c r="S34" s="51"/>
    </row>
    <row r="35" spans="1:20" ht="34" customHeight="1" x14ac:dyDescent="0.2">
      <c r="H35" s="18"/>
      <c r="J35" s="51"/>
      <c r="K35" s="16">
        <v>0.99722222222222223</v>
      </c>
      <c r="L35" s="16">
        <f t="shared" si="5"/>
        <v>4.9305555555555602E-2</v>
      </c>
      <c r="M35" s="51"/>
      <c r="N35" s="51"/>
      <c r="O35" s="51" t="s">
        <v>19</v>
      </c>
      <c r="P35" s="56">
        <v>4.1666666666666664E-2</v>
      </c>
      <c r="Q35" s="51">
        <f t="shared" si="7"/>
        <v>1.9166666666666667</v>
      </c>
      <c r="R35" s="51">
        <v>1.125</v>
      </c>
      <c r="S35" s="51"/>
      <c r="T35" s="50" t="s">
        <v>49</v>
      </c>
    </row>
    <row r="36" spans="1:20" x14ac:dyDescent="0.2">
      <c r="A36" t="s">
        <v>34</v>
      </c>
      <c r="B36" s="1">
        <v>7.1</v>
      </c>
      <c r="C36" s="1">
        <f>C34+B36</f>
        <v>101.89999999999999</v>
      </c>
      <c r="D36" s="1">
        <f>E36-E34</f>
        <v>585</v>
      </c>
      <c r="E36" s="1">
        <v>6058</v>
      </c>
      <c r="F36" s="1">
        <f>G36-G34</f>
        <v>175</v>
      </c>
      <c r="G36" s="1">
        <v>6129</v>
      </c>
      <c r="H36" s="18">
        <f t="shared" si="2"/>
        <v>12.95</v>
      </c>
      <c r="I36" s="1">
        <v>6.5</v>
      </c>
      <c r="J36" s="51">
        <f t="shared" si="3"/>
        <v>8.3012820512820509E-2</v>
      </c>
      <c r="K36" s="16">
        <v>6.5972222222222224E-2</v>
      </c>
      <c r="L36" s="16">
        <f>K36+24-K35</f>
        <v>23.068749999999998</v>
      </c>
      <c r="M36" s="51">
        <v>8.3333333333333329E-2</v>
      </c>
      <c r="N36" s="51">
        <f>Q35+M36</f>
        <v>2</v>
      </c>
      <c r="O36" s="51" t="s">
        <v>19</v>
      </c>
      <c r="P36" s="51">
        <v>6.9444444444444441E-3</v>
      </c>
      <c r="Q36" s="51">
        <f t="shared" si="7"/>
        <v>2.0069444444444446</v>
      </c>
      <c r="R36" s="51">
        <v>0.22916666666666666</v>
      </c>
      <c r="S36" s="57">
        <f>Q40-Q35</f>
        <v>0.3784722222222221</v>
      </c>
    </row>
    <row r="37" spans="1:20" x14ac:dyDescent="0.2">
      <c r="A37" t="s">
        <v>35</v>
      </c>
      <c r="B37" s="1">
        <v>8.1</v>
      </c>
      <c r="C37" s="1">
        <f t="shared" si="0"/>
        <v>109.99999999999999</v>
      </c>
      <c r="D37" s="1">
        <f t="shared" si="4"/>
        <v>875</v>
      </c>
      <c r="E37" s="1">
        <v>6933</v>
      </c>
      <c r="F37" s="1">
        <f t="shared" si="1"/>
        <v>249</v>
      </c>
      <c r="G37" s="1">
        <v>6378</v>
      </c>
      <c r="H37" s="18">
        <f t="shared" si="2"/>
        <v>16.850000000000001</v>
      </c>
      <c r="I37" s="1">
        <v>6</v>
      </c>
      <c r="J37" s="51">
        <f t="shared" si="3"/>
        <v>0.1170138888888889</v>
      </c>
      <c r="K37" s="16"/>
      <c r="L37" s="16"/>
      <c r="M37" s="51">
        <v>0.11805555555555555</v>
      </c>
      <c r="N37" s="51">
        <f t="shared" ref="N37:N45" si="14">Q36+M37</f>
        <v>2.125</v>
      </c>
      <c r="O37" s="51"/>
      <c r="P37" s="51"/>
      <c r="Q37" s="51">
        <f t="shared" si="7"/>
        <v>2.125</v>
      </c>
      <c r="R37" s="51"/>
      <c r="S37" s="57"/>
    </row>
    <row r="38" spans="1:20" x14ac:dyDescent="0.2">
      <c r="A38" t="s">
        <v>36</v>
      </c>
      <c r="B38" s="1">
        <v>8.1</v>
      </c>
      <c r="C38" s="1">
        <f t="shared" si="0"/>
        <v>118.09999999999998</v>
      </c>
      <c r="D38" s="1">
        <f t="shared" si="4"/>
        <v>412</v>
      </c>
      <c r="E38" s="1">
        <v>7345</v>
      </c>
      <c r="F38" s="1">
        <f t="shared" si="1"/>
        <v>319</v>
      </c>
      <c r="G38" s="1">
        <v>6697</v>
      </c>
      <c r="H38" s="18">
        <f t="shared" si="2"/>
        <v>12.219999999999999</v>
      </c>
      <c r="I38" s="1">
        <v>5.5</v>
      </c>
      <c r="J38" s="51">
        <f t="shared" si="3"/>
        <v>9.2575757575757575E-2</v>
      </c>
      <c r="K38" s="16">
        <v>0.28194444444444444</v>
      </c>
      <c r="L38" s="16">
        <f>K38-K36</f>
        <v>0.21597222222222223</v>
      </c>
      <c r="M38" s="51">
        <v>9.375E-2</v>
      </c>
      <c r="N38" s="51">
        <f t="shared" si="14"/>
        <v>2.21875</v>
      </c>
      <c r="O38" s="51" t="s">
        <v>19</v>
      </c>
      <c r="P38" s="51">
        <v>6.9444444444444441E-3</v>
      </c>
      <c r="Q38" s="51">
        <f t="shared" si="7"/>
        <v>2.2256944444444446</v>
      </c>
      <c r="R38" s="51">
        <v>0.46875</v>
      </c>
      <c r="S38" s="57"/>
    </row>
    <row r="39" spans="1:20" x14ac:dyDescent="0.2">
      <c r="A39" t="s">
        <v>37</v>
      </c>
      <c r="B39" s="1">
        <v>3.7</v>
      </c>
      <c r="C39" s="1">
        <f t="shared" si="0"/>
        <v>121.79999999999998</v>
      </c>
      <c r="D39" s="1">
        <f t="shared" si="4"/>
        <v>0</v>
      </c>
      <c r="E39" s="1">
        <v>7345</v>
      </c>
      <c r="F39" s="11">
        <f t="shared" si="1"/>
        <v>646</v>
      </c>
      <c r="G39" s="1">
        <v>7343</v>
      </c>
      <c r="H39" s="18">
        <f t="shared" si="2"/>
        <v>3.7</v>
      </c>
      <c r="I39" s="1">
        <v>5</v>
      </c>
      <c r="J39" s="51">
        <f t="shared" si="3"/>
        <v>3.0833333333333334E-2</v>
      </c>
      <c r="K39" s="16"/>
      <c r="L39" s="16"/>
      <c r="M39" s="51">
        <v>3.125E-2</v>
      </c>
      <c r="N39" s="51">
        <f t="shared" si="14"/>
        <v>2.2569444444444446</v>
      </c>
      <c r="O39" s="51"/>
      <c r="P39" s="51"/>
      <c r="Q39" s="51">
        <f t="shared" si="7"/>
        <v>2.2569444444444446</v>
      </c>
      <c r="R39" s="51"/>
      <c r="S39" s="57"/>
    </row>
    <row r="40" spans="1:20" ht="31" customHeight="1" x14ac:dyDescent="0.2">
      <c r="A40" t="s">
        <v>38</v>
      </c>
      <c r="B40" s="1">
        <v>4</v>
      </c>
      <c r="C40" s="1">
        <f t="shared" si="0"/>
        <v>125.79999999999998</v>
      </c>
      <c r="D40" s="1">
        <f t="shared" si="4"/>
        <v>0</v>
      </c>
      <c r="E40" s="1">
        <v>7345</v>
      </c>
      <c r="F40" s="1">
        <f t="shared" si="1"/>
        <v>90</v>
      </c>
      <c r="G40" s="1">
        <v>7433</v>
      </c>
      <c r="H40" s="18">
        <f t="shared" si="2"/>
        <v>4</v>
      </c>
      <c r="I40" s="1">
        <v>6</v>
      </c>
      <c r="J40" s="51">
        <f t="shared" si="3"/>
        <v>2.7777777777777776E-2</v>
      </c>
      <c r="K40" s="16">
        <v>0.36527777777777781</v>
      </c>
      <c r="L40" s="16">
        <f>K40-K38</f>
        <v>8.333333333333337E-2</v>
      </c>
      <c r="M40" s="51">
        <v>2.7777777777777776E-2</v>
      </c>
      <c r="N40" s="51">
        <f t="shared" si="14"/>
        <v>2.2847222222222223</v>
      </c>
      <c r="O40" s="51" t="s">
        <v>19</v>
      </c>
      <c r="P40" s="56">
        <v>1.0416666666666666E-2</v>
      </c>
      <c r="Q40" s="51">
        <f t="shared" si="7"/>
        <v>2.2951388888888888</v>
      </c>
      <c r="R40" s="51">
        <v>0.55208333333333337</v>
      </c>
      <c r="S40" s="57"/>
      <c r="T40" s="5" t="s">
        <v>50</v>
      </c>
    </row>
    <row r="41" spans="1:20" x14ac:dyDescent="0.2">
      <c r="A41" t="s">
        <v>39</v>
      </c>
      <c r="B41" s="1">
        <v>3.5</v>
      </c>
      <c r="C41" s="1">
        <f t="shared" si="0"/>
        <v>129.29999999999998</v>
      </c>
      <c r="D41" s="1">
        <f t="shared" si="4"/>
        <v>615</v>
      </c>
      <c r="E41" s="1">
        <v>7960</v>
      </c>
      <c r="F41" s="1">
        <f t="shared" si="1"/>
        <v>33</v>
      </c>
      <c r="G41" s="1">
        <v>7466</v>
      </c>
      <c r="H41" s="18">
        <f t="shared" si="2"/>
        <v>9.65</v>
      </c>
      <c r="I41" s="1">
        <v>6</v>
      </c>
      <c r="J41" s="51">
        <f t="shared" si="3"/>
        <v>6.7013888888888887E-2</v>
      </c>
      <c r="K41" s="16"/>
      <c r="L41" s="16"/>
      <c r="M41" s="51">
        <v>6.5972222222222224E-2</v>
      </c>
      <c r="N41" s="51">
        <f t="shared" si="14"/>
        <v>2.3611111111111112</v>
      </c>
      <c r="O41" s="51"/>
      <c r="P41" s="51"/>
      <c r="Q41" s="51">
        <f t="shared" si="7"/>
        <v>2.3611111111111112</v>
      </c>
      <c r="R41" s="51"/>
      <c r="S41" s="57">
        <f>Q45-Q40</f>
        <v>0.30902777777777812</v>
      </c>
    </row>
    <row r="42" spans="1:20" x14ac:dyDescent="0.2">
      <c r="A42" t="s">
        <v>40</v>
      </c>
      <c r="B42" s="1">
        <v>3.7</v>
      </c>
      <c r="C42" s="1">
        <f t="shared" si="0"/>
        <v>132.99999999999997</v>
      </c>
      <c r="D42" s="1">
        <f t="shared" si="4"/>
        <v>573</v>
      </c>
      <c r="E42" s="1">
        <v>8533</v>
      </c>
      <c r="F42" s="1">
        <f t="shared" si="1"/>
        <v>182</v>
      </c>
      <c r="G42" s="1">
        <v>7648</v>
      </c>
      <c r="H42" s="18">
        <f t="shared" si="2"/>
        <v>9.43</v>
      </c>
      <c r="I42" s="1">
        <v>6</v>
      </c>
      <c r="J42" s="51">
        <f t="shared" si="3"/>
        <v>6.5486111111111106E-2</v>
      </c>
      <c r="K42" s="16">
        <v>0.49444444444444446</v>
      </c>
      <c r="L42" s="16">
        <f>K42-K40</f>
        <v>0.12916666666666665</v>
      </c>
      <c r="M42" s="51">
        <v>6.5972222222222224E-2</v>
      </c>
      <c r="N42" s="51">
        <f t="shared" si="14"/>
        <v>2.4270833333333335</v>
      </c>
      <c r="O42" s="51"/>
      <c r="P42" s="51"/>
      <c r="Q42" s="51">
        <f t="shared" si="7"/>
        <v>2.4270833333333335</v>
      </c>
      <c r="R42" s="51"/>
      <c r="S42" s="57"/>
    </row>
    <row r="43" spans="1:20" x14ac:dyDescent="0.2">
      <c r="A43" t="s">
        <v>41</v>
      </c>
      <c r="B43" s="1">
        <v>6.7</v>
      </c>
      <c r="C43" s="1">
        <f t="shared" si="0"/>
        <v>139.69999999999996</v>
      </c>
      <c r="D43" s="1">
        <f t="shared" si="4"/>
        <v>386</v>
      </c>
      <c r="E43" s="1">
        <v>8919</v>
      </c>
      <c r="F43" s="49">
        <f t="shared" si="1"/>
        <v>696</v>
      </c>
      <c r="G43" s="1">
        <v>8344</v>
      </c>
      <c r="H43" s="18">
        <f t="shared" si="2"/>
        <v>10.56</v>
      </c>
      <c r="I43" s="1">
        <v>5.5</v>
      </c>
      <c r="J43" s="51">
        <f t="shared" si="3"/>
        <v>0.08</v>
      </c>
      <c r="K43" s="16">
        <v>0.54999999999999993</v>
      </c>
      <c r="L43" s="16">
        <f t="shared" si="5"/>
        <v>5.5555555555555469E-2</v>
      </c>
      <c r="M43" s="51">
        <v>7.9861111111111105E-2</v>
      </c>
      <c r="N43" s="51">
        <f t="shared" si="14"/>
        <v>2.5069444444444446</v>
      </c>
      <c r="O43" s="51"/>
      <c r="P43" s="51"/>
      <c r="Q43" s="51">
        <f t="shared" si="7"/>
        <v>2.5069444444444446</v>
      </c>
      <c r="R43" s="51">
        <v>0.76041666666666663</v>
      </c>
      <c r="S43" s="57"/>
    </row>
    <row r="44" spans="1:20" x14ac:dyDescent="0.2">
      <c r="A44" t="s">
        <v>42</v>
      </c>
      <c r="B44" s="1">
        <v>4.5999999999999996</v>
      </c>
      <c r="C44" s="1">
        <f t="shared" si="0"/>
        <v>144.29999999999995</v>
      </c>
      <c r="D44" s="1">
        <f t="shared" si="4"/>
        <v>10</v>
      </c>
      <c r="E44" s="1">
        <v>8929</v>
      </c>
      <c r="F44" s="11">
        <f t="shared" si="1"/>
        <v>788</v>
      </c>
      <c r="G44" s="1">
        <v>9132</v>
      </c>
      <c r="H44" s="18">
        <f t="shared" si="2"/>
        <v>4.6999999999999993</v>
      </c>
      <c r="I44" s="1">
        <v>5.5</v>
      </c>
      <c r="J44" s="51">
        <f t="shared" si="3"/>
        <v>3.5606060606060599E-2</v>
      </c>
      <c r="K44" s="16">
        <v>0.58958333333333335</v>
      </c>
      <c r="L44" s="16">
        <f t="shared" si="5"/>
        <v>3.9583333333333415E-2</v>
      </c>
      <c r="M44" s="51">
        <v>3.4722222222222224E-2</v>
      </c>
      <c r="N44" s="51">
        <f t="shared" si="14"/>
        <v>2.541666666666667</v>
      </c>
      <c r="O44" s="51" t="s">
        <v>19</v>
      </c>
      <c r="P44" s="51">
        <v>3.472222222222222E-3</v>
      </c>
      <c r="Q44" s="51">
        <f t="shared" si="7"/>
        <v>2.5451388888888893</v>
      </c>
      <c r="R44" s="51">
        <v>0.80208333333333337</v>
      </c>
      <c r="S44" s="57"/>
    </row>
    <row r="45" spans="1:20" x14ac:dyDescent="0.2">
      <c r="A45" t="s">
        <v>43</v>
      </c>
      <c r="B45" s="1">
        <v>7.9</v>
      </c>
      <c r="C45" s="1">
        <f>C44+B45</f>
        <v>152.19999999999996</v>
      </c>
      <c r="D45" s="1">
        <f>E45-E44</f>
        <v>114</v>
      </c>
      <c r="E45" s="1">
        <v>9043</v>
      </c>
      <c r="F45" s="1">
        <f>G45-G44</f>
        <v>94</v>
      </c>
      <c r="G45" s="1">
        <v>9226</v>
      </c>
      <c r="H45" s="18">
        <f t="shared" si="2"/>
        <v>9.0400000000000009</v>
      </c>
      <c r="I45" s="1">
        <v>6.5</v>
      </c>
      <c r="J45" s="51">
        <f t="shared" si="3"/>
        <v>5.7948717948717955E-2</v>
      </c>
      <c r="K45" s="16">
        <v>0.64930555555555558</v>
      </c>
      <c r="L45" s="16">
        <f t="shared" si="5"/>
        <v>5.9722222222222232E-2</v>
      </c>
      <c r="M45" s="51">
        <v>5.9027777777777776E-2</v>
      </c>
      <c r="N45" s="51">
        <f t="shared" si="14"/>
        <v>2.604166666666667</v>
      </c>
      <c r="O45" s="51"/>
      <c r="P45" s="51"/>
      <c r="Q45" s="51">
        <f t="shared" si="7"/>
        <v>2.604166666666667</v>
      </c>
      <c r="R45" s="51">
        <v>0.86458333333333337</v>
      </c>
      <c r="S45" s="57"/>
    </row>
    <row r="46" spans="1:20" x14ac:dyDescent="0.2">
      <c r="B46" s="1">
        <f>SUM(B18:B45)</f>
        <v>152.19999999999996</v>
      </c>
      <c r="J46" s="51"/>
      <c r="K46" s="16"/>
      <c r="L46" s="16"/>
      <c r="M46" s="51"/>
      <c r="N46" s="2"/>
      <c r="O46" s="2"/>
      <c r="P46" s="2">
        <f>SUM(P19:P45)</f>
        <v>0.12152777777777779</v>
      </c>
      <c r="Q46" s="2"/>
      <c r="R46" s="2"/>
    </row>
    <row r="48" spans="1:20" x14ac:dyDescent="0.2">
      <c r="I48" s="17" t="s">
        <v>51</v>
      </c>
    </row>
    <row r="49" spans="9:9" x14ac:dyDescent="0.2">
      <c r="I49" s="17" t="s">
        <v>52</v>
      </c>
    </row>
  </sheetData>
  <mergeCells count="6">
    <mergeCell ref="S41:S45"/>
    <mergeCell ref="K16:L16"/>
    <mergeCell ref="S18:S25"/>
    <mergeCell ref="S27:S29"/>
    <mergeCell ref="S36:S40"/>
    <mergeCell ref="O16:P16"/>
  </mergeCells>
  <pageMargins left="0.7" right="0.7" top="0.75" bottom="0.75" header="0.3" footer="0.3"/>
  <pageSetup paperSize="9" scale="58" orientation="landscape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E2CDD-B6A7-3143-9855-3E410528A0BB}">
  <sheetPr>
    <pageSetUpPr fitToPage="1"/>
  </sheetPr>
  <dimension ref="A15:S43"/>
  <sheetViews>
    <sheetView tabSelected="1" topLeftCell="A21" zoomScale="113" zoomScaleNormal="113" workbookViewId="0">
      <pane xSplit="4880" ySplit="10660" topLeftCell="M30" activePane="bottomRight"/>
      <selection activeCell="T36" sqref="T36"/>
      <selection pane="topRight" activeCell="T36" sqref="T36"/>
      <selection pane="bottomLeft" activeCell="T36" sqref="T36"/>
      <selection pane="bottomRight" activeCell="T36" sqref="T36"/>
    </sheetView>
  </sheetViews>
  <sheetFormatPr baseColWidth="10" defaultColWidth="11" defaultRowHeight="16" x14ac:dyDescent="0.2"/>
  <cols>
    <col min="1" max="1" width="32.1640625" customWidth="1"/>
    <col min="2" max="3" width="7.5" style="1" customWidth="1"/>
    <col min="4" max="4" width="9.33203125" style="1" customWidth="1"/>
    <col min="5" max="5" width="5.33203125" style="1" customWidth="1"/>
    <col min="6" max="6" width="9.6640625" style="1" customWidth="1"/>
    <col min="7" max="7" width="6.33203125" style="1" customWidth="1"/>
    <col min="8" max="9" width="10.83203125" style="1"/>
    <col min="10" max="10" width="8.33203125" style="1" customWidth="1"/>
    <col min="11" max="11" width="9.5" style="1" customWidth="1"/>
    <col min="12" max="14" width="10.83203125" style="1"/>
    <col min="15" max="15" width="8.33203125" style="1" customWidth="1"/>
    <col min="16" max="16" width="9.5" style="1" customWidth="1"/>
    <col min="17" max="19" width="10.83203125" style="1"/>
  </cols>
  <sheetData>
    <row r="15" spans="2:19" x14ac:dyDescent="0.2">
      <c r="J15" s="60" t="s">
        <v>53</v>
      </c>
      <c r="K15" s="60"/>
      <c r="L15" s="60"/>
      <c r="M15" s="60"/>
      <c r="N15" s="60"/>
      <c r="O15" s="59" t="s">
        <v>54</v>
      </c>
      <c r="P15" s="59"/>
      <c r="Q15" s="59"/>
      <c r="R15" s="59"/>
      <c r="S15" s="59"/>
    </row>
    <row r="16" spans="2:19" x14ac:dyDescent="0.2">
      <c r="B16" s="1" t="s">
        <v>0</v>
      </c>
      <c r="C16" s="1" t="s">
        <v>1</v>
      </c>
      <c r="D16" s="1" t="s">
        <v>1</v>
      </c>
      <c r="E16" s="1" t="s">
        <v>2</v>
      </c>
      <c r="F16" s="1" t="s">
        <v>3</v>
      </c>
      <c r="G16" s="1" t="s">
        <v>4</v>
      </c>
      <c r="H16" s="1" t="s">
        <v>5</v>
      </c>
      <c r="I16" s="1" t="s">
        <v>6</v>
      </c>
      <c r="J16" s="52" t="s">
        <v>7</v>
      </c>
      <c r="K16" s="52" t="s">
        <v>8</v>
      </c>
      <c r="L16" s="52" t="s">
        <v>10</v>
      </c>
      <c r="M16" s="52" t="s">
        <v>55</v>
      </c>
      <c r="N16" s="52" t="s">
        <v>55</v>
      </c>
      <c r="O16" s="1" t="s">
        <v>7</v>
      </c>
      <c r="P16" s="1" t="s">
        <v>8</v>
      </c>
      <c r="Q16" s="1" t="s">
        <v>10</v>
      </c>
      <c r="R16" s="1" t="s">
        <v>55</v>
      </c>
      <c r="S16" s="1" t="s">
        <v>55</v>
      </c>
    </row>
    <row r="17" spans="1:19" x14ac:dyDescent="0.2">
      <c r="C17" s="1" t="s">
        <v>56</v>
      </c>
      <c r="D17" s="1" t="s">
        <v>57</v>
      </c>
      <c r="J17" s="52"/>
      <c r="K17" s="52"/>
      <c r="L17" s="21"/>
      <c r="M17" s="21" t="s">
        <v>56</v>
      </c>
      <c r="N17" s="21" t="s">
        <v>57</v>
      </c>
      <c r="Q17" s="51"/>
      <c r="R17" s="51" t="s">
        <v>56</v>
      </c>
      <c r="S17" s="51" t="s">
        <v>57</v>
      </c>
    </row>
    <row r="18" spans="1:19" x14ac:dyDescent="0.2">
      <c r="A18" t="s">
        <v>25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J18" s="52"/>
      <c r="K18" s="21"/>
      <c r="L18" s="21">
        <v>0.52083333333333337</v>
      </c>
      <c r="M18" s="21"/>
      <c r="N18" s="21"/>
      <c r="P18" s="51"/>
      <c r="Q18" s="51">
        <v>0.54166666666666663</v>
      </c>
      <c r="R18" s="51"/>
      <c r="S18" s="51"/>
    </row>
    <row r="19" spans="1:19" x14ac:dyDescent="0.2">
      <c r="A19" t="s">
        <v>24</v>
      </c>
      <c r="B19" s="1">
        <v>3.4</v>
      </c>
      <c r="C19" s="1">
        <f t="shared" ref="C19:C22" si="0">C18+B19</f>
        <v>3.4</v>
      </c>
      <c r="D19" s="1">
        <f t="shared" ref="D19:D41" si="1">D18+B19</f>
        <v>3.4</v>
      </c>
      <c r="E19" s="1">
        <v>96</v>
      </c>
      <c r="F19" s="1">
        <f>E19</f>
        <v>96</v>
      </c>
      <c r="G19" s="1">
        <v>27</v>
      </c>
      <c r="H19" s="1">
        <f>G19</f>
        <v>27</v>
      </c>
      <c r="I19" s="1">
        <f>B19+E19/100</f>
        <v>4.3599999999999994</v>
      </c>
      <c r="J19" s="52">
        <v>8.5</v>
      </c>
      <c r="K19" s="21">
        <f>(B19+E19/100)/J19/24</f>
        <v>2.1372549019607837E-2</v>
      </c>
      <c r="L19" s="21">
        <f t="shared" ref="L19:L22" si="2">L18+K19</f>
        <v>0.5422058823529412</v>
      </c>
      <c r="M19" s="21">
        <f>L19-L$18</f>
        <v>2.1372549019607834E-2</v>
      </c>
      <c r="N19" s="21">
        <f t="shared" ref="N19:N42" si="3">N18+K19</f>
        <v>2.1372549019607837E-2</v>
      </c>
      <c r="O19" s="18">
        <f>I19/P19/24</f>
        <v>9.6888888888888882</v>
      </c>
      <c r="P19" s="51">
        <f>R19</f>
        <v>1.8749999999999999E-2</v>
      </c>
      <c r="Q19" s="51">
        <f t="shared" ref="Q19:Q22" si="4">Q18+P19</f>
        <v>0.56041666666666667</v>
      </c>
      <c r="R19" s="51">
        <v>1.8749999999999999E-2</v>
      </c>
      <c r="S19" s="51">
        <f>R19</f>
        <v>1.8749999999999999E-2</v>
      </c>
    </row>
    <row r="20" spans="1:19" x14ac:dyDescent="0.2">
      <c r="A20" t="s">
        <v>23</v>
      </c>
      <c r="B20" s="1">
        <v>11</v>
      </c>
      <c r="C20" s="1">
        <f t="shared" si="0"/>
        <v>14.4</v>
      </c>
      <c r="D20" s="1">
        <f t="shared" si="1"/>
        <v>14.4</v>
      </c>
      <c r="E20" s="20">
        <v>1285</v>
      </c>
      <c r="F20" s="1">
        <f>F19+E20</f>
        <v>1381</v>
      </c>
      <c r="G20" s="1">
        <v>6</v>
      </c>
      <c r="H20" s="1">
        <f>H19+G20</f>
        <v>33</v>
      </c>
      <c r="I20" s="1">
        <f t="shared" ref="I20:I42" si="5">B20+E20/100</f>
        <v>23.85</v>
      </c>
      <c r="J20" s="52">
        <v>8</v>
      </c>
      <c r="K20" s="21">
        <f>(B20+E20/100)/J20/24</f>
        <v>0.12421875</v>
      </c>
      <c r="L20" s="21">
        <f t="shared" si="2"/>
        <v>0.66642463235294125</v>
      </c>
      <c r="M20" s="21">
        <f t="shared" ref="M20:M22" si="6">L20-L$18</f>
        <v>0.14559129901960788</v>
      </c>
      <c r="N20" s="21">
        <f t="shared" si="3"/>
        <v>0.14559129901960785</v>
      </c>
      <c r="O20" s="18">
        <f t="shared" ref="O20:O42" si="7">I20/P20/24</f>
        <v>9.7346938775510221</v>
      </c>
      <c r="P20" s="51">
        <f>R20-R19</f>
        <v>0.10208333333333333</v>
      </c>
      <c r="Q20" s="51">
        <f t="shared" si="4"/>
        <v>0.66249999999999998</v>
      </c>
      <c r="R20" s="51">
        <v>0.12083333333333333</v>
      </c>
      <c r="S20" s="51">
        <f>R20</f>
        <v>0.12083333333333333</v>
      </c>
    </row>
    <row r="21" spans="1:19" x14ac:dyDescent="0.2">
      <c r="A21" t="s">
        <v>24</v>
      </c>
      <c r="B21" s="1">
        <v>11</v>
      </c>
      <c r="C21" s="1">
        <f t="shared" si="0"/>
        <v>25.4</v>
      </c>
      <c r="D21" s="1">
        <f t="shared" si="1"/>
        <v>25.4</v>
      </c>
      <c r="E21" s="1">
        <v>6</v>
      </c>
      <c r="F21" s="1">
        <f>F20+E21</f>
        <v>1387</v>
      </c>
      <c r="G21" s="11">
        <v>1285</v>
      </c>
      <c r="H21" s="1">
        <f>H20+G21</f>
        <v>1318</v>
      </c>
      <c r="I21" s="1">
        <f t="shared" si="5"/>
        <v>11.06</v>
      </c>
      <c r="J21" s="52">
        <v>7.5</v>
      </c>
      <c r="K21" s="21">
        <f>(B21+E21/100)/J21/24</f>
        <v>6.1444444444444447E-2</v>
      </c>
      <c r="L21" s="21">
        <f t="shared" si="2"/>
        <v>0.72786907679738566</v>
      </c>
      <c r="M21" s="21">
        <f t="shared" si="6"/>
        <v>0.20703574346405229</v>
      </c>
      <c r="N21" s="21">
        <f t="shared" si="3"/>
        <v>0.20703574346405229</v>
      </c>
      <c r="O21" s="18">
        <f t="shared" si="7"/>
        <v>7.4561797752808978</v>
      </c>
      <c r="P21" s="51">
        <f>R21-R20</f>
        <v>6.1805555555555572E-2</v>
      </c>
      <c r="Q21" s="51">
        <f t="shared" si="4"/>
        <v>0.72430555555555554</v>
      </c>
      <c r="R21" s="51">
        <v>0.18263888888888891</v>
      </c>
      <c r="S21" s="51">
        <f>R21</f>
        <v>0.18263888888888891</v>
      </c>
    </row>
    <row r="22" spans="1:19" ht="17" thickBot="1" x14ac:dyDescent="0.25">
      <c r="A22" s="8" t="s">
        <v>25</v>
      </c>
      <c r="B22" s="9">
        <v>3.4</v>
      </c>
      <c r="C22" s="9">
        <f t="shared" si="0"/>
        <v>28.799999999999997</v>
      </c>
      <c r="D22" s="9">
        <f t="shared" si="1"/>
        <v>28.799999999999997</v>
      </c>
      <c r="E22" s="9">
        <v>27</v>
      </c>
      <c r="F22" s="9">
        <f>F21+E22</f>
        <v>1414</v>
      </c>
      <c r="G22" s="9">
        <v>96</v>
      </c>
      <c r="H22" s="9">
        <f>H21+G22</f>
        <v>1414</v>
      </c>
      <c r="I22" s="1">
        <f t="shared" si="5"/>
        <v>3.67</v>
      </c>
      <c r="J22" s="22">
        <v>8</v>
      </c>
      <c r="K22" s="23">
        <f>(B22+E22/100)/J22/24</f>
        <v>1.9114583333333334E-2</v>
      </c>
      <c r="L22" s="23">
        <f t="shared" si="2"/>
        <v>0.74698366013071904</v>
      </c>
      <c r="M22" s="23">
        <f t="shared" si="6"/>
        <v>0.22615032679738567</v>
      </c>
      <c r="N22" s="23">
        <f t="shared" si="3"/>
        <v>0.22615032679738561</v>
      </c>
      <c r="O22" s="18">
        <f t="shared" si="7"/>
        <v>8.1555555555555728</v>
      </c>
      <c r="P22" s="53">
        <f>R22-R21</f>
        <v>1.8749999999999961E-2</v>
      </c>
      <c r="Q22" s="53">
        <f t="shared" si="4"/>
        <v>0.74305555555555547</v>
      </c>
      <c r="R22" s="53">
        <v>0.20138888888888887</v>
      </c>
      <c r="S22" s="53">
        <f>R22</f>
        <v>0.20138888888888887</v>
      </c>
    </row>
    <row r="23" spans="1:19" x14ac:dyDescent="0.2">
      <c r="A23" t="s">
        <v>58</v>
      </c>
      <c r="B23" s="1">
        <v>0</v>
      </c>
      <c r="C23" s="1">
        <v>0</v>
      </c>
      <c r="J23" s="52"/>
      <c r="K23" s="21"/>
      <c r="L23" s="21">
        <v>0.29166666666666669</v>
      </c>
      <c r="M23" s="21"/>
      <c r="N23" s="21"/>
      <c r="O23" s="18"/>
      <c r="P23" s="51"/>
      <c r="Q23" s="51">
        <v>0.3125</v>
      </c>
      <c r="R23" s="51"/>
      <c r="S23" s="51"/>
    </row>
    <row r="24" spans="1:19" x14ac:dyDescent="0.2">
      <c r="A24" t="s">
        <v>26</v>
      </c>
      <c r="B24" s="1">
        <v>4.9000000000000004</v>
      </c>
      <c r="C24" s="1">
        <f t="shared" ref="C24:C38" si="8">B24</f>
        <v>4.9000000000000004</v>
      </c>
      <c r="D24" s="1">
        <f>D22+B24</f>
        <v>33.699999999999996</v>
      </c>
      <c r="E24" s="20">
        <v>1134</v>
      </c>
      <c r="F24" s="1">
        <v>3660</v>
      </c>
      <c r="G24" s="1">
        <v>0</v>
      </c>
      <c r="H24" s="1">
        <v>2912</v>
      </c>
      <c r="I24" s="1">
        <f t="shared" si="5"/>
        <v>16.240000000000002</v>
      </c>
      <c r="J24" s="52">
        <v>8</v>
      </c>
      <c r="K24" s="21">
        <f t="shared" ref="K24:K30" si="9">(B24+E24/100)/J24/24</f>
        <v>8.4583333333333344E-2</v>
      </c>
      <c r="L24" s="21">
        <f>K24+L23</f>
        <v>0.37625000000000003</v>
      </c>
      <c r="M24" s="21">
        <f>L24-L$23</f>
        <v>8.4583333333333344E-2</v>
      </c>
      <c r="N24" s="21">
        <f>N22+K24</f>
        <v>0.31073366013071896</v>
      </c>
      <c r="O24" s="18">
        <f t="shared" si="7"/>
        <v>8.6230088495575234</v>
      </c>
      <c r="P24" s="51">
        <f>R24</f>
        <v>7.8472222222222221E-2</v>
      </c>
      <c r="Q24" s="51">
        <f>P24+Q23</f>
        <v>0.39097222222222222</v>
      </c>
      <c r="R24" s="51">
        <v>7.8472222222222221E-2</v>
      </c>
      <c r="S24" s="51">
        <f>S22+P24</f>
        <v>0.27986111111111112</v>
      </c>
    </row>
    <row r="25" spans="1:19" x14ac:dyDescent="0.2">
      <c r="A25" t="s">
        <v>27</v>
      </c>
      <c r="B25" s="1">
        <v>6.2</v>
      </c>
      <c r="C25" s="1">
        <f>C24+B25</f>
        <v>11.100000000000001</v>
      </c>
      <c r="D25" s="1">
        <f t="shared" si="1"/>
        <v>39.9</v>
      </c>
      <c r="E25" s="20">
        <v>767</v>
      </c>
      <c r="F25" s="1">
        <v>4427</v>
      </c>
      <c r="G25" s="1">
        <v>182</v>
      </c>
      <c r="H25" s="1">
        <v>3094</v>
      </c>
      <c r="I25" s="1">
        <f t="shared" si="5"/>
        <v>13.870000000000001</v>
      </c>
      <c r="J25" s="52">
        <v>7</v>
      </c>
      <c r="K25" s="21">
        <f t="shared" si="9"/>
        <v>8.2559523809523819E-2</v>
      </c>
      <c r="L25" s="21">
        <f>K25+L24</f>
        <v>0.45880952380952383</v>
      </c>
      <c r="M25" s="21">
        <f t="shared" ref="M25:M30" si="10">L25-L$23</f>
        <v>0.16714285714285715</v>
      </c>
      <c r="N25" s="21">
        <f t="shared" si="3"/>
        <v>0.39329318394024276</v>
      </c>
      <c r="O25" s="18">
        <f t="shared" si="7"/>
        <v>6.9349999999999996</v>
      </c>
      <c r="P25" s="51">
        <f>R25-R24</f>
        <v>8.3333333333333343E-2</v>
      </c>
      <c r="Q25" s="51">
        <f>P25+Q24</f>
        <v>0.47430555555555554</v>
      </c>
      <c r="R25" s="51">
        <v>0.16180555555555556</v>
      </c>
      <c r="S25" s="51">
        <f t="shared" ref="S25:S30" si="11">S24+P25</f>
        <v>0.36319444444444449</v>
      </c>
    </row>
    <row r="26" spans="1:19" x14ac:dyDescent="0.2">
      <c r="A26" t="s">
        <v>28</v>
      </c>
      <c r="B26" s="1">
        <v>4.3</v>
      </c>
      <c r="C26" s="1">
        <f t="shared" ref="C26:C30" si="12">C25+B26</f>
        <v>15.400000000000002</v>
      </c>
      <c r="D26" s="1">
        <f t="shared" si="1"/>
        <v>44.199999999999996</v>
      </c>
      <c r="E26" s="1">
        <v>13</v>
      </c>
      <c r="F26" s="1">
        <v>4440</v>
      </c>
      <c r="G26" s="11">
        <v>602</v>
      </c>
      <c r="H26" s="1">
        <v>3696</v>
      </c>
      <c r="I26" s="1">
        <f t="shared" si="5"/>
        <v>4.43</v>
      </c>
      <c r="J26" s="52">
        <v>5.5</v>
      </c>
      <c r="K26" s="21">
        <f t="shared" si="9"/>
        <v>3.3560606060606062E-2</v>
      </c>
      <c r="L26" s="21">
        <f t="shared" ref="L26:L30" si="13">K26+L25</f>
        <v>0.4923701298701299</v>
      </c>
      <c r="M26" s="21">
        <f t="shared" si="10"/>
        <v>0.20070346320346322</v>
      </c>
      <c r="N26" s="21">
        <f t="shared" si="3"/>
        <v>0.42685379000084883</v>
      </c>
      <c r="O26" s="18">
        <f t="shared" si="7"/>
        <v>4.4300000000000042</v>
      </c>
      <c r="P26" s="51">
        <f t="shared" ref="P26:P30" si="14">R26-R25</f>
        <v>4.166666666666663E-2</v>
      </c>
      <c r="Q26" s="51">
        <f t="shared" ref="Q26:Q30" si="15">P26+Q25</f>
        <v>0.51597222222222217</v>
      </c>
      <c r="R26" s="51">
        <v>0.20347222222222219</v>
      </c>
      <c r="S26" s="51">
        <f t="shared" si="11"/>
        <v>0.40486111111111112</v>
      </c>
    </row>
    <row r="27" spans="1:19" x14ac:dyDescent="0.2">
      <c r="A27" t="s">
        <v>29</v>
      </c>
      <c r="B27" s="1">
        <v>2.9</v>
      </c>
      <c r="C27" s="1">
        <f t="shared" si="12"/>
        <v>18.3</v>
      </c>
      <c r="D27" s="1">
        <f t="shared" si="1"/>
        <v>47.099999999999994</v>
      </c>
      <c r="E27" s="1">
        <v>344</v>
      </c>
      <c r="F27" s="1">
        <v>4784</v>
      </c>
      <c r="G27" s="1">
        <v>7</v>
      </c>
      <c r="H27" s="1">
        <v>3703</v>
      </c>
      <c r="I27" s="1">
        <f t="shared" si="5"/>
        <v>6.34</v>
      </c>
      <c r="J27" s="52">
        <v>7.5</v>
      </c>
      <c r="K27" s="21">
        <f t="shared" si="9"/>
        <v>3.5222222222222217E-2</v>
      </c>
      <c r="L27" s="21">
        <f t="shared" si="13"/>
        <v>0.52759235209235211</v>
      </c>
      <c r="M27" s="21">
        <f t="shared" si="10"/>
        <v>0.23592568542568543</v>
      </c>
      <c r="N27" s="21">
        <f t="shared" si="3"/>
        <v>0.46207601222307104</v>
      </c>
      <c r="O27" s="18">
        <f t="shared" si="7"/>
        <v>6.447457627118637</v>
      </c>
      <c r="P27" s="51">
        <f t="shared" si="14"/>
        <v>4.0972222222222271E-2</v>
      </c>
      <c r="Q27" s="51">
        <f t="shared" si="15"/>
        <v>0.55694444444444446</v>
      </c>
      <c r="R27" s="51">
        <v>0.24444444444444446</v>
      </c>
      <c r="S27" s="51">
        <f t="shared" si="11"/>
        <v>0.44583333333333341</v>
      </c>
    </row>
    <row r="28" spans="1:19" x14ac:dyDescent="0.2">
      <c r="A28" t="s">
        <v>30</v>
      </c>
      <c r="B28" s="1">
        <v>4.9000000000000004</v>
      </c>
      <c r="C28" s="1">
        <f t="shared" si="12"/>
        <v>23.200000000000003</v>
      </c>
      <c r="D28" s="1">
        <f t="shared" si="1"/>
        <v>51.999999999999993</v>
      </c>
      <c r="E28" s="1">
        <v>38</v>
      </c>
      <c r="F28" s="1">
        <v>4822</v>
      </c>
      <c r="G28" s="1">
        <v>680</v>
      </c>
      <c r="H28" s="1">
        <v>4383</v>
      </c>
      <c r="I28" s="1">
        <f t="shared" si="5"/>
        <v>5.28</v>
      </c>
      <c r="J28" s="52">
        <v>6.5</v>
      </c>
      <c r="K28" s="21">
        <f t="shared" si="9"/>
        <v>3.3846153846153852E-2</v>
      </c>
      <c r="L28" s="21">
        <f t="shared" si="13"/>
        <v>0.56143850593850597</v>
      </c>
      <c r="M28" s="21">
        <f t="shared" si="10"/>
        <v>0.26977183927183929</v>
      </c>
      <c r="N28" s="21">
        <f t="shared" si="3"/>
        <v>0.4959221660692249</v>
      </c>
      <c r="O28" s="18">
        <f t="shared" si="7"/>
        <v>5.8666666666666707</v>
      </c>
      <c r="P28" s="51">
        <f t="shared" si="14"/>
        <v>3.7499999999999978E-2</v>
      </c>
      <c r="Q28" s="51">
        <f t="shared" si="15"/>
        <v>0.59444444444444444</v>
      </c>
      <c r="R28" s="51">
        <v>0.28194444444444444</v>
      </c>
      <c r="S28" s="51">
        <f t="shared" si="11"/>
        <v>0.48333333333333339</v>
      </c>
    </row>
    <row r="29" spans="1:19" x14ac:dyDescent="0.2">
      <c r="A29" t="s">
        <v>31</v>
      </c>
      <c r="B29" s="1">
        <v>10.7</v>
      </c>
      <c r="C29" s="1">
        <f t="shared" si="12"/>
        <v>33.900000000000006</v>
      </c>
      <c r="D29" s="1">
        <f t="shared" si="1"/>
        <v>62.699999999999989</v>
      </c>
      <c r="E29" s="20">
        <v>954</v>
      </c>
      <c r="F29" s="1">
        <v>5776</v>
      </c>
      <c r="G29" s="1">
        <v>444</v>
      </c>
      <c r="H29" s="1">
        <v>4827</v>
      </c>
      <c r="I29" s="1">
        <f t="shared" si="5"/>
        <v>20.239999999999998</v>
      </c>
      <c r="J29" s="52">
        <v>7.5</v>
      </c>
      <c r="K29" s="21">
        <f t="shared" si="9"/>
        <v>0.11244444444444444</v>
      </c>
      <c r="L29" s="21">
        <f t="shared" si="13"/>
        <v>0.67388295038295043</v>
      </c>
      <c r="M29" s="21">
        <f t="shared" si="10"/>
        <v>0.38221628371628374</v>
      </c>
      <c r="N29" s="21">
        <f t="shared" si="3"/>
        <v>0.60836661051366936</v>
      </c>
      <c r="O29" s="18">
        <f t="shared" si="7"/>
        <v>7.8857142857142852</v>
      </c>
      <c r="P29" s="51">
        <f t="shared" si="14"/>
        <v>0.10694444444444445</v>
      </c>
      <c r="Q29" s="51">
        <f t="shared" si="15"/>
        <v>0.70138888888888884</v>
      </c>
      <c r="R29" s="51">
        <v>0.3888888888888889</v>
      </c>
      <c r="S29" s="51">
        <f t="shared" si="11"/>
        <v>0.5902777777777779</v>
      </c>
    </row>
    <row r="30" spans="1:19" ht="17" thickBot="1" x14ac:dyDescent="0.25">
      <c r="A30" s="8" t="s">
        <v>32</v>
      </c>
      <c r="B30" s="9">
        <v>8.5</v>
      </c>
      <c r="C30" s="9">
        <f t="shared" si="12"/>
        <v>42.400000000000006</v>
      </c>
      <c r="D30" s="9">
        <f t="shared" si="1"/>
        <v>71.199999999999989</v>
      </c>
      <c r="E30" s="9">
        <v>90</v>
      </c>
      <c r="F30" s="9">
        <v>5866</v>
      </c>
      <c r="G30" s="12">
        <v>1460</v>
      </c>
      <c r="H30" s="9">
        <v>6287</v>
      </c>
      <c r="I30" s="1">
        <f t="shared" si="5"/>
        <v>9.4</v>
      </c>
      <c r="J30" s="22">
        <v>5.5</v>
      </c>
      <c r="K30" s="23">
        <f t="shared" si="9"/>
        <v>7.1212121212121213E-2</v>
      </c>
      <c r="L30" s="23">
        <f t="shared" si="13"/>
        <v>0.7450950715950716</v>
      </c>
      <c r="M30" s="23">
        <f t="shared" si="10"/>
        <v>0.45342840492840492</v>
      </c>
      <c r="N30" s="23">
        <f t="shared" si="3"/>
        <v>0.67957873172579053</v>
      </c>
      <c r="O30" s="18">
        <f t="shared" si="7"/>
        <v>3.7599999999999993</v>
      </c>
      <c r="P30" s="51">
        <f t="shared" si="14"/>
        <v>0.10416666666666669</v>
      </c>
      <c r="Q30" s="53">
        <f t="shared" si="15"/>
        <v>0.80555555555555558</v>
      </c>
      <c r="R30" s="53">
        <v>0.49305555555555558</v>
      </c>
      <c r="S30" s="53">
        <f t="shared" si="11"/>
        <v>0.69444444444444464</v>
      </c>
    </row>
    <row r="31" spans="1:19" x14ac:dyDescent="0.2">
      <c r="A31" t="s">
        <v>59</v>
      </c>
      <c r="B31" s="1">
        <v>0</v>
      </c>
      <c r="C31" s="1">
        <v>0</v>
      </c>
      <c r="J31" s="52"/>
      <c r="K31" s="21"/>
      <c r="L31" s="21">
        <v>0.35416666666666669</v>
      </c>
      <c r="M31" s="21"/>
      <c r="N31" s="21"/>
      <c r="O31" s="18"/>
      <c r="P31" s="51"/>
      <c r="Q31" s="51">
        <v>0.375</v>
      </c>
      <c r="R31" s="51"/>
      <c r="S31" s="51"/>
    </row>
    <row r="32" spans="1:19" x14ac:dyDescent="0.2">
      <c r="A32" t="s">
        <v>34</v>
      </c>
      <c r="B32" s="1">
        <v>6.2</v>
      </c>
      <c r="C32" s="1">
        <f t="shared" si="8"/>
        <v>6.2</v>
      </c>
      <c r="D32" s="1">
        <f>D30+B32</f>
        <v>77.399999999999991</v>
      </c>
      <c r="E32" s="20">
        <v>524</v>
      </c>
      <c r="F32" s="1">
        <v>6390</v>
      </c>
      <c r="G32" s="1">
        <v>188</v>
      </c>
      <c r="H32" s="1">
        <v>6475</v>
      </c>
      <c r="I32" s="1">
        <f t="shared" si="5"/>
        <v>11.440000000000001</v>
      </c>
      <c r="J32" s="52">
        <v>7</v>
      </c>
      <c r="K32" s="21">
        <f>(B32+E32/100)/J32/24</f>
        <v>6.8095238095238111E-2</v>
      </c>
      <c r="L32" s="21">
        <f>K32+L31</f>
        <v>0.42226190476190478</v>
      </c>
      <c r="M32" s="21">
        <f>L32-L$31</f>
        <v>6.8095238095238098E-2</v>
      </c>
      <c r="N32" s="21">
        <f>N30+K32</f>
        <v>0.74767396982102863</v>
      </c>
      <c r="O32" s="18">
        <f t="shared" si="7"/>
        <v>8.2698795180722904</v>
      </c>
      <c r="P32" s="51">
        <f>R32</f>
        <v>5.7638888888888885E-2</v>
      </c>
      <c r="Q32" s="51">
        <f>P32+Q31</f>
        <v>0.43263888888888891</v>
      </c>
      <c r="R32" s="51">
        <v>5.7638888888888885E-2</v>
      </c>
      <c r="S32" s="51">
        <f>S30+P32</f>
        <v>0.75208333333333355</v>
      </c>
    </row>
    <row r="33" spans="1:19" x14ac:dyDescent="0.2">
      <c r="A33" t="s">
        <v>60</v>
      </c>
      <c r="B33" s="1">
        <v>7.2</v>
      </c>
      <c r="C33" s="1">
        <f>C32+B33</f>
        <v>13.4</v>
      </c>
      <c r="D33" s="1">
        <f t="shared" si="1"/>
        <v>84.6</v>
      </c>
      <c r="E33" s="20">
        <v>1043</v>
      </c>
      <c r="F33" s="1">
        <v>7433</v>
      </c>
      <c r="G33" s="1">
        <v>125</v>
      </c>
      <c r="H33" s="1">
        <v>6600</v>
      </c>
      <c r="I33" s="1">
        <f t="shared" si="5"/>
        <v>17.63</v>
      </c>
      <c r="J33" s="52">
        <v>6.5</v>
      </c>
      <c r="K33" s="21">
        <f>(B33+E33/100)/J33/24</f>
        <v>0.11301282051282051</v>
      </c>
      <c r="L33" s="21">
        <f>K33+L32</f>
        <v>0.5352747252747253</v>
      </c>
      <c r="M33" s="21">
        <f t="shared" ref="M33:M36" si="16">L33-L$31</f>
        <v>0.18110805860805862</v>
      </c>
      <c r="N33" s="21">
        <f t="shared" si="3"/>
        <v>0.86068679033384909</v>
      </c>
      <c r="O33" s="18">
        <f t="shared" si="7"/>
        <v>7.2951724137931029</v>
      </c>
      <c r="P33" s="51">
        <f>R33-R32</f>
        <v>0.10069444444444445</v>
      </c>
      <c r="Q33" s="51">
        <f>P33+Q32</f>
        <v>0.53333333333333333</v>
      </c>
      <c r="R33" s="51">
        <v>0.15833333333333333</v>
      </c>
      <c r="S33" s="51">
        <f t="shared" ref="S33:S36" si="17">S32+P33</f>
        <v>0.85277777777777797</v>
      </c>
    </row>
    <row r="34" spans="1:19" x14ac:dyDescent="0.2">
      <c r="A34" t="s">
        <v>61</v>
      </c>
      <c r="B34" s="1">
        <v>7.8</v>
      </c>
      <c r="C34" s="1">
        <f t="shared" ref="C34:C36" si="18">C33+B34</f>
        <v>21.2</v>
      </c>
      <c r="D34" s="1">
        <f t="shared" si="1"/>
        <v>92.399999999999991</v>
      </c>
      <c r="E34" s="1">
        <v>286</v>
      </c>
      <c r="F34" s="1">
        <v>7719</v>
      </c>
      <c r="G34" s="1">
        <v>357</v>
      </c>
      <c r="H34" s="1">
        <v>6957</v>
      </c>
      <c r="I34" s="1">
        <f t="shared" si="5"/>
        <v>10.66</v>
      </c>
      <c r="J34" s="52">
        <v>6.5</v>
      </c>
      <c r="K34" s="21">
        <f>(B34+E34/100)/J34/24</f>
        <v>6.8333333333333343E-2</v>
      </c>
      <c r="L34" s="21">
        <f t="shared" ref="L34:L36" si="19">K34+L33</f>
        <v>0.60360805860805866</v>
      </c>
      <c r="M34" s="21">
        <f t="shared" si="16"/>
        <v>0.24944139194139198</v>
      </c>
      <c r="N34" s="21">
        <f t="shared" si="3"/>
        <v>0.92902012366718245</v>
      </c>
      <c r="O34" s="18">
        <f t="shared" si="7"/>
        <v>6.3959999999999999</v>
      </c>
      <c r="P34" s="51">
        <f t="shared" ref="P34:P36" si="20">R34-R33</f>
        <v>6.9444444444444448E-2</v>
      </c>
      <c r="Q34" s="51">
        <f t="shared" ref="Q34:Q36" si="21">P34+Q33</f>
        <v>0.60277777777777775</v>
      </c>
      <c r="R34" s="51">
        <v>0.22777777777777777</v>
      </c>
      <c r="S34" s="51">
        <f t="shared" si="17"/>
        <v>0.92222222222222239</v>
      </c>
    </row>
    <row r="35" spans="1:19" x14ac:dyDescent="0.2">
      <c r="A35" t="s">
        <v>37</v>
      </c>
      <c r="B35" s="1">
        <v>5.0999999999999996</v>
      </c>
      <c r="C35" s="1">
        <f t="shared" si="18"/>
        <v>26.299999999999997</v>
      </c>
      <c r="D35" s="1">
        <f t="shared" si="1"/>
        <v>97.499999999999986</v>
      </c>
      <c r="E35" s="1">
        <v>17</v>
      </c>
      <c r="F35" s="1">
        <v>7736</v>
      </c>
      <c r="G35" s="11">
        <v>773</v>
      </c>
      <c r="H35" s="1">
        <v>7730</v>
      </c>
      <c r="I35" s="1">
        <f t="shared" si="5"/>
        <v>5.27</v>
      </c>
      <c r="J35" s="52">
        <v>5.5</v>
      </c>
      <c r="K35" s="21">
        <f>(B35+E35/100)/J35/24</f>
        <v>3.9924242424242425E-2</v>
      </c>
      <c r="L35" s="21">
        <f t="shared" si="19"/>
        <v>0.64353230103230108</v>
      </c>
      <c r="M35" s="21">
        <f t="shared" si="16"/>
        <v>0.28936563436563439</v>
      </c>
      <c r="N35" s="21">
        <f t="shared" si="3"/>
        <v>0.96894436609142487</v>
      </c>
      <c r="O35" s="18">
        <f t="shared" si="7"/>
        <v>3.9525000000000001</v>
      </c>
      <c r="P35" s="51">
        <f t="shared" si="20"/>
        <v>5.5555555555555552E-2</v>
      </c>
      <c r="Q35" s="51">
        <f t="shared" si="21"/>
        <v>0.65833333333333333</v>
      </c>
      <c r="R35" s="51">
        <v>0.28333333333333333</v>
      </c>
      <c r="S35" s="51">
        <f t="shared" si="17"/>
        <v>0.97777777777777797</v>
      </c>
    </row>
    <row r="36" spans="1:19" ht="17" thickBot="1" x14ac:dyDescent="0.25">
      <c r="A36" s="8" t="s">
        <v>38</v>
      </c>
      <c r="B36" s="9">
        <v>3.8</v>
      </c>
      <c r="C36" s="9">
        <f t="shared" si="18"/>
        <v>30.099999999999998</v>
      </c>
      <c r="D36" s="9">
        <f t="shared" si="1"/>
        <v>101.29999999999998</v>
      </c>
      <c r="E36" s="9">
        <v>12</v>
      </c>
      <c r="F36" s="9">
        <v>7748</v>
      </c>
      <c r="G36" s="9">
        <v>82</v>
      </c>
      <c r="H36" s="9">
        <v>7812</v>
      </c>
      <c r="I36" s="1">
        <f t="shared" si="5"/>
        <v>3.92</v>
      </c>
      <c r="J36" s="22">
        <v>6.5</v>
      </c>
      <c r="K36" s="23">
        <f>(B36+E36/100)/J36/24</f>
        <v>2.5128205128205128E-2</v>
      </c>
      <c r="L36" s="23">
        <f t="shared" si="19"/>
        <v>0.66866050616050621</v>
      </c>
      <c r="M36" s="23">
        <f t="shared" si="16"/>
        <v>0.31449383949383952</v>
      </c>
      <c r="N36" s="23">
        <f t="shared" si="3"/>
        <v>0.99407257121963</v>
      </c>
      <c r="O36" s="18">
        <f t="shared" si="7"/>
        <v>6.1894736842105225</v>
      </c>
      <c r="P36" s="51">
        <f t="shared" si="20"/>
        <v>2.6388888888888906E-2</v>
      </c>
      <c r="Q36" s="53">
        <f t="shared" si="21"/>
        <v>0.68472222222222223</v>
      </c>
      <c r="R36" s="53">
        <v>0.30972222222222223</v>
      </c>
      <c r="S36" s="53">
        <f t="shared" si="17"/>
        <v>1.0041666666666669</v>
      </c>
    </row>
    <row r="37" spans="1:19" x14ac:dyDescent="0.2">
      <c r="A37" t="s">
        <v>62</v>
      </c>
      <c r="B37" s="1">
        <v>0</v>
      </c>
      <c r="C37" s="1">
        <v>0</v>
      </c>
      <c r="J37" s="52"/>
      <c r="K37" s="21"/>
      <c r="L37" s="21">
        <v>0.35416666666666669</v>
      </c>
      <c r="M37" s="21"/>
      <c r="N37" s="21"/>
      <c r="O37" s="18"/>
      <c r="P37" s="51"/>
      <c r="Q37" s="51">
        <v>0.32291666666666669</v>
      </c>
      <c r="R37" s="51"/>
      <c r="S37" s="51"/>
    </row>
    <row r="38" spans="1:19" x14ac:dyDescent="0.2">
      <c r="A38" t="s">
        <v>39</v>
      </c>
      <c r="B38" s="1">
        <v>3.5</v>
      </c>
      <c r="C38" s="1">
        <f t="shared" si="8"/>
        <v>3.5</v>
      </c>
      <c r="D38" s="1">
        <f>D36+B38</f>
        <v>104.79999999999998</v>
      </c>
      <c r="E38" s="20">
        <v>535</v>
      </c>
      <c r="F38" s="1">
        <v>8283</v>
      </c>
      <c r="G38" s="1">
        <v>3</v>
      </c>
      <c r="H38" s="1">
        <v>7815</v>
      </c>
      <c r="I38" s="1">
        <f t="shared" si="5"/>
        <v>8.85</v>
      </c>
      <c r="J38" s="52">
        <v>7</v>
      </c>
      <c r="K38" s="21">
        <f>(B38+E38/100)/J38/24</f>
        <v>5.2678571428571429E-2</v>
      </c>
      <c r="L38" s="21">
        <f>K38+L37</f>
        <v>0.40684523809523809</v>
      </c>
      <c r="M38" s="21">
        <f>L38-L$37</f>
        <v>5.2678571428571408E-2</v>
      </c>
      <c r="N38" s="21">
        <f>N36+K38</f>
        <v>1.0467511426482015</v>
      </c>
      <c r="O38" s="18">
        <f t="shared" si="7"/>
        <v>8.045454545454545</v>
      </c>
      <c r="P38" s="51">
        <f>R38</f>
        <v>4.5833333333333337E-2</v>
      </c>
      <c r="Q38" s="51">
        <f>P38+Q37</f>
        <v>0.36875000000000002</v>
      </c>
      <c r="R38" s="51">
        <v>4.5833333333333337E-2</v>
      </c>
      <c r="S38" s="51">
        <f>S36+P38</f>
        <v>1.0500000000000003</v>
      </c>
    </row>
    <row r="39" spans="1:19" x14ac:dyDescent="0.2">
      <c r="A39" t="s">
        <v>40</v>
      </c>
      <c r="B39" s="1">
        <v>3.5</v>
      </c>
      <c r="C39" s="1">
        <f>C38+B39</f>
        <v>7</v>
      </c>
      <c r="D39" s="1">
        <f t="shared" si="1"/>
        <v>108.29999999999998</v>
      </c>
      <c r="E39" s="20">
        <v>591</v>
      </c>
      <c r="F39" s="1">
        <v>8874</v>
      </c>
      <c r="G39" s="1">
        <v>183</v>
      </c>
      <c r="H39" s="1">
        <v>7998</v>
      </c>
      <c r="I39" s="1">
        <f t="shared" si="5"/>
        <v>9.41</v>
      </c>
      <c r="J39" s="52">
        <v>7</v>
      </c>
      <c r="K39" s="21">
        <f>(B39+E39/100)/J39/24</f>
        <v>5.6011904761904763E-2</v>
      </c>
      <c r="L39" s="21">
        <f>K39+L38</f>
        <v>0.46285714285714286</v>
      </c>
      <c r="M39" s="21">
        <f t="shared" ref="M39:M42" si="22">L39-L$37</f>
        <v>0.10869047619047617</v>
      </c>
      <c r="N39" s="21">
        <f t="shared" si="3"/>
        <v>1.1027630474101062</v>
      </c>
      <c r="O39" s="18">
        <f t="shared" si="7"/>
        <v>7.3324675324675335</v>
      </c>
      <c r="P39" s="51">
        <f>R39-R38</f>
        <v>5.3472222222222213E-2</v>
      </c>
      <c r="Q39" s="51">
        <f>P39+Q38</f>
        <v>0.42222222222222222</v>
      </c>
      <c r="R39" s="51">
        <v>9.930555555555555E-2</v>
      </c>
      <c r="S39" s="51">
        <f t="shared" ref="S39:S42" si="23">S38+P39</f>
        <v>1.1034722222222224</v>
      </c>
    </row>
    <row r="40" spans="1:19" x14ac:dyDescent="0.2">
      <c r="A40" t="s">
        <v>41</v>
      </c>
      <c r="B40" s="1">
        <v>3.9</v>
      </c>
      <c r="C40" s="1">
        <f t="shared" ref="C40:C42" si="24">C39+B40</f>
        <v>10.9</v>
      </c>
      <c r="D40" s="1">
        <f t="shared" si="1"/>
        <v>112.19999999999999</v>
      </c>
      <c r="E40" s="1">
        <v>147</v>
      </c>
      <c r="F40" s="1">
        <v>9021</v>
      </c>
      <c r="G40" s="1">
        <v>459</v>
      </c>
      <c r="H40" s="1">
        <v>8457</v>
      </c>
      <c r="I40" s="1">
        <f t="shared" si="5"/>
        <v>5.37</v>
      </c>
      <c r="J40" s="52">
        <v>6</v>
      </c>
      <c r="K40" s="21">
        <f>(B40+E40/100)/J40/24</f>
        <v>3.7291666666666667E-2</v>
      </c>
      <c r="L40" s="21">
        <f t="shared" ref="L40:L42" si="25">K40+L39</f>
        <v>0.50014880952380958</v>
      </c>
      <c r="M40" s="21">
        <f t="shared" si="22"/>
        <v>0.14598214285714289</v>
      </c>
      <c r="N40" s="21">
        <f t="shared" si="3"/>
        <v>1.1400547140767729</v>
      </c>
      <c r="O40" s="18">
        <f t="shared" si="7"/>
        <v>4.6028571428571423</v>
      </c>
      <c r="P40" s="51">
        <f t="shared" ref="P40:P42" si="26">R40-R39</f>
        <v>4.8611111111111119E-2</v>
      </c>
      <c r="Q40" s="51">
        <f t="shared" ref="Q40:Q42" si="27">P40+Q39</f>
        <v>0.47083333333333333</v>
      </c>
      <c r="R40" s="51">
        <v>0.14791666666666667</v>
      </c>
      <c r="S40" s="51">
        <f t="shared" si="23"/>
        <v>1.1520833333333336</v>
      </c>
    </row>
    <row r="41" spans="1:19" x14ac:dyDescent="0.2">
      <c r="A41" t="s">
        <v>42</v>
      </c>
      <c r="B41" s="1">
        <v>4.4000000000000004</v>
      </c>
      <c r="C41" s="1">
        <f t="shared" si="24"/>
        <v>15.3</v>
      </c>
      <c r="D41" s="1">
        <f t="shared" si="1"/>
        <v>116.6</v>
      </c>
      <c r="E41" s="1">
        <v>0</v>
      </c>
      <c r="F41" s="1">
        <v>9021</v>
      </c>
      <c r="G41" s="11">
        <v>772</v>
      </c>
      <c r="H41" s="1">
        <v>9229</v>
      </c>
      <c r="I41" s="1">
        <f t="shared" si="5"/>
        <v>4.4000000000000004</v>
      </c>
      <c r="J41" s="52">
        <v>5.5</v>
      </c>
      <c r="K41" s="21">
        <f>(B41+E41/100)/J41/24</f>
        <v>3.3333333333333333E-2</v>
      </c>
      <c r="L41" s="21">
        <f t="shared" si="25"/>
        <v>0.5334821428571429</v>
      </c>
      <c r="M41" s="21">
        <f t="shared" si="22"/>
        <v>0.17931547619047622</v>
      </c>
      <c r="N41" s="21">
        <f t="shared" si="3"/>
        <v>1.1733880474101064</v>
      </c>
      <c r="O41" s="18">
        <f t="shared" si="7"/>
        <v>4.3278688524590176</v>
      </c>
      <c r="P41" s="51">
        <f t="shared" si="26"/>
        <v>4.2361111111111099E-2</v>
      </c>
      <c r="Q41" s="51">
        <f t="shared" si="27"/>
        <v>0.5131944444444444</v>
      </c>
      <c r="R41" s="51">
        <v>0.19027777777777777</v>
      </c>
      <c r="S41" s="51">
        <f t="shared" si="23"/>
        <v>1.1944444444444446</v>
      </c>
    </row>
    <row r="42" spans="1:19" ht="17" thickBot="1" x14ac:dyDescent="0.25">
      <c r="A42" s="8" t="s">
        <v>43</v>
      </c>
      <c r="B42" s="9">
        <v>7.8</v>
      </c>
      <c r="C42" s="9">
        <f t="shared" si="24"/>
        <v>23.1</v>
      </c>
      <c r="D42" s="9">
        <f>D41+B42</f>
        <v>124.39999999999999</v>
      </c>
      <c r="E42" s="9">
        <v>140</v>
      </c>
      <c r="F42" s="9">
        <v>9161</v>
      </c>
      <c r="G42" s="9">
        <v>128</v>
      </c>
      <c r="H42" s="9">
        <v>9357</v>
      </c>
      <c r="I42" s="1">
        <f t="shared" si="5"/>
        <v>9.1999999999999993</v>
      </c>
      <c r="J42" s="22">
        <v>7.5</v>
      </c>
      <c r="K42" s="23">
        <f>(B42+E42/100)/J42/24</f>
        <v>5.1111111111111107E-2</v>
      </c>
      <c r="L42" s="23">
        <f t="shared" si="25"/>
        <v>0.58459325396825401</v>
      </c>
      <c r="M42" s="23">
        <f t="shared" si="22"/>
        <v>0.23042658730158733</v>
      </c>
      <c r="N42" s="23">
        <f t="shared" si="3"/>
        <v>1.2244991585212175</v>
      </c>
      <c r="O42" s="18">
        <f t="shared" si="7"/>
        <v>7.2631578947368398</v>
      </c>
      <c r="P42" s="51">
        <f t="shared" si="26"/>
        <v>5.2777777777777785E-2</v>
      </c>
      <c r="Q42" s="53">
        <f t="shared" si="27"/>
        <v>0.56597222222222221</v>
      </c>
      <c r="R42" s="53">
        <v>0.24305555555555555</v>
      </c>
      <c r="S42" s="53">
        <f t="shared" si="23"/>
        <v>1.2472222222222225</v>
      </c>
    </row>
    <row r="43" spans="1:19" x14ac:dyDescent="0.2">
      <c r="B43" s="1">
        <f>SUM(B18:B42)</f>
        <v>124.39999999999999</v>
      </c>
      <c r="K43" s="51"/>
      <c r="L43" s="2"/>
      <c r="M43" s="2"/>
      <c r="N43" s="2"/>
      <c r="P43" s="51"/>
      <c r="Q43" s="2"/>
      <c r="R43" s="2"/>
      <c r="S43" s="2"/>
    </row>
  </sheetData>
  <mergeCells count="2">
    <mergeCell ref="J15:N15"/>
    <mergeCell ref="O15:S15"/>
  </mergeCells>
  <pageMargins left="0.7" right="0.7" top="0.75" bottom="0.75" header="0.3" footer="0.3"/>
  <pageSetup paperSize="9" scale="67" orientation="landscape" horizontalDpi="0" verticalDpi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8BE55-E9E1-7F42-982E-FEF0B3ECAC5C}">
  <sheetPr>
    <pageSetUpPr fitToPage="1"/>
  </sheetPr>
  <dimension ref="A16:P46"/>
  <sheetViews>
    <sheetView tabSelected="1" topLeftCell="A13" zoomScale="113" zoomScaleNormal="113" workbookViewId="0">
      <selection activeCell="T36" sqref="T36"/>
    </sheetView>
  </sheetViews>
  <sheetFormatPr baseColWidth="10" defaultColWidth="11" defaultRowHeight="16" x14ac:dyDescent="0.2"/>
  <cols>
    <col min="1" max="1" width="32.1640625" customWidth="1"/>
    <col min="2" max="3" width="7.5" style="1" customWidth="1"/>
    <col min="4" max="4" width="9.33203125" style="1" customWidth="1"/>
    <col min="5" max="5" width="5.33203125" style="1" customWidth="1"/>
    <col min="6" max="6" width="9.6640625" style="1" customWidth="1"/>
    <col min="7" max="7" width="6.33203125" style="1" customWidth="1"/>
    <col min="8" max="8" width="10.83203125" style="1"/>
    <col min="9" max="9" width="8.33203125" style="1" customWidth="1"/>
    <col min="10" max="10" width="9.5" style="1" customWidth="1"/>
    <col min="11" max="14" width="10.83203125" style="1"/>
    <col min="15" max="15" width="12.33203125" style="1" customWidth="1"/>
    <col min="16" max="16" width="36.6640625" style="5" customWidth="1"/>
  </cols>
  <sheetData>
    <row r="16" spans="2:16" x14ac:dyDescent="0.2">
      <c r="B16" s="1" t="s">
        <v>0</v>
      </c>
      <c r="C16" s="1" t="s">
        <v>1</v>
      </c>
      <c r="D16" s="1" t="s">
        <v>1</v>
      </c>
      <c r="E16" s="1" t="s">
        <v>2</v>
      </c>
      <c r="F16" s="1" t="s">
        <v>3</v>
      </c>
      <c r="G16" s="1" t="s">
        <v>4</v>
      </c>
      <c r="H16" s="1" t="s">
        <v>5</v>
      </c>
      <c r="I16" s="1" t="s">
        <v>7</v>
      </c>
      <c r="J16" s="1" t="s">
        <v>8</v>
      </c>
      <c r="K16" s="1" t="s">
        <v>10</v>
      </c>
      <c r="L16" s="1" t="s">
        <v>55</v>
      </c>
      <c r="M16" s="1" t="s">
        <v>55</v>
      </c>
      <c r="N16" s="1" t="s">
        <v>63</v>
      </c>
      <c r="O16" s="1" t="s">
        <v>64</v>
      </c>
      <c r="P16" s="1" t="s">
        <v>65</v>
      </c>
    </row>
    <row r="17" spans="1:16" x14ac:dyDescent="0.2">
      <c r="C17" s="1" t="s">
        <v>56</v>
      </c>
      <c r="D17" s="1" t="s">
        <v>57</v>
      </c>
      <c r="K17" s="51"/>
      <c r="L17" s="51" t="s">
        <v>56</v>
      </c>
      <c r="M17" s="51" t="s">
        <v>57</v>
      </c>
      <c r="N17" s="51"/>
      <c r="O17" s="3"/>
    </row>
    <row r="18" spans="1:16" x14ac:dyDescent="0.2">
      <c r="A18" t="s">
        <v>17</v>
      </c>
      <c r="B18" s="1">
        <v>0</v>
      </c>
      <c r="C18" s="1">
        <f>B18</f>
        <v>0</v>
      </c>
      <c r="D18" s="1">
        <f>B18</f>
        <v>0</v>
      </c>
      <c r="E18" s="1">
        <f>F18</f>
        <v>0</v>
      </c>
      <c r="F18" s="1">
        <v>0</v>
      </c>
      <c r="G18" s="1">
        <f>H18</f>
        <v>0</v>
      </c>
      <c r="H18" s="1">
        <v>0</v>
      </c>
      <c r="J18" s="7"/>
      <c r="K18" s="51">
        <v>0.33333333333333331</v>
      </c>
      <c r="L18" s="51"/>
      <c r="M18" s="51"/>
      <c r="N18" s="51"/>
      <c r="O18" s="57">
        <f>SUM(J19:J25)</f>
        <v>0.41108300264550263</v>
      </c>
    </row>
    <row r="19" spans="1:16" x14ac:dyDescent="0.2">
      <c r="A19" t="s">
        <v>18</v>
      </c>
      <c r="B19" s="1">
        <v>6.7</v>
      </c>
      <c r="C19" s="1">
        <f t="shared" ref="C19:C41" si="0">B19</f>
        <v>6.7</v>
      </c>
      <c r="D19" s="1">
        <f>D18+B19</f>
        <v>6.7</v>
      </c>
      <c r="E19" s="1">
        <f>F19-F18</f>
        <v>768</v>
      </c>
      <c r="F19" s="1">
        <v>768</v>
      </c>
      <c r="G19" s="1">
        <f>H19-H18</f>
        <v>49</v>
      </c>
      <c r="H19" s="1">
        <v>49</v>
      </c>
      <c r="I19" s="1">
        <v>9</v>
      </c>
      <c r="J19" s="51">
        <f>(B19+E19/100)/I19/24</f>
        <v>6.6574074074074077E-2</v>
      </c>
      <c r="K19" s="51">
        <f>K18+J19</f>
        <v>0.39990740740740738</v>
      </c>
      <c r="L19" s="51">
        <f>K19-K18</f>
        <v>6.6574074074074063E-2</v>
      </c>
      <c r="M19" s="51">
        <f>J19</f>
        <v>6.6574074074074077E-2</v>
      </c>
      <c r="N19" s="51"/>
      <c r="O19" s="57"/>
    </row>
    <row r="20" spans="1:16" x14ac:dyDescent="0.2">
      <c r="A20" t="s">
        <v>20</v>
      </c>
      <c r="B20" s="1">
        <v>4.4000000000000004</v>
      </c>
      <c r="C20" s="1">
        <f>C19+B20</f>
        <v>11.100000000000001</v>
      </c>
      <c r="D20" s="1">
        <f t="shared" ref="D20:D44" si="1">D19+B20</f>
        <v>11.100000000000001</v>
      </c>
      <c r="E20" s="1">
        <f>F20-F19</f>
        <v>518</v>
      </c>
      <c r="F20" s="1">
        <v>1286</v>
      </c>
      <c r="G20" s="1">
        <f t="shared" ref="G20:G44" si="2">H20-H19</f>
        <v>74</v>
      </c>
      <c r="H20" s="1">
        <v>123</v>
      </c>
      <c r="I20" s="1">
        <v>8</v>
      </c>
      <c r="J20" s="51">
        <f t="shared" ref="J20:J45" si="3">(B20+E20/100)/I20/24</f>
        <v>4.9895833333333334E-2</v>
      </c>
      <c r="K20" s="51">
        <f t="shared" ref="K20:K25" si="4">K19+J20</f>
        <v>0.44980324074074074</v>
      </c>
      <c r="L20" s="51">
        <f>K20-K$18</f>
        <v>0.11646990740740742</v>
      </c>
      <c r="M20" s="51">
        <f>M19+J20</f>
        <v>0.11646990740740741</v>
      </c>
      <c r="N20" s="51"/>
      <c r="O20" s="57"/>
    </row>
    <row r="21" spans="1:16" x14ac:dyDescent="0.2">
      <c r="A21" t="s">
        <v>21</v>
      </c>
      <c r="B21" s="1">
        <v>3.1</v>
      </c>
      <c r="C21" s="1">
        <f t="shared" ref="C21:C25" si="5">C20+B21</f>
        <v>14.200000000000001</v>
      </c>
      <c r="D21" s="1">
        <f t="shared" si="1"/>
        <v>14.200000000000001</v>
      </c>
      <c r="E21" s="1">
        <f t="shared" ref="E21:E44" si="6">F21-F20</f>
        <v>46</v>
      </c>
      <c r="F21" s="1">
        <v>1332</v>
      </c>
      <c r="G21" s="1">
        <f t="shared" si="2"/>
        <v>466</v>
      </c>
      <c r="H21" s="1">
        <v>589</v>
      </c>
      <c r="I21" s="1">
        <v>8</v>
      </c>
      <c r="J21" s="51">
        <f t="shared" si="3"/>
        <v>1.8541666666666668E-2</v>
      </c>
      <c r="K21" s="51">
        <f t="shared" si="4"/>
        <v>0.46834490740740742</v>
      </c>
      <c r="L21" s="51">
        <f t="shared" ref="L21:L25" si="7">K21-K$18</f>
        <v>0.1350115740740741</v>
      </c>
      <c r="M21" s="51">
        <f t="shared" ref="M21:M45" si="8">M20+J21</f>
        <v>0.13501157407407408</v>
      </c>
      <c r="N21" s="51">
        <v>0.14583333333333334</v>
      </c>
      <c r="O21" s="57"/>
    </row>
    <row r="22" spans="1:16" x14ac:dyDescent="0.2">
      <c r="A22" t="s">
        <v>22</v>
      </c>
      <c r="B22" s="1">
        <v>5.4</v>
      </c>
      <c r="C22" s="1">
        <f t="shared" si="5"/>
        <v>19.600000000000001</v>
      </c>
      <c r="D22" s="1">
        <f t="shared" si="1"/>
        <v>19.600000000000001</v>
      </c>
      <c r="E22" s="1">
        <f t="shared" si="6"/>
        <v>628</v>
      </c>
      <c r="F22" s="1">
        <v>1960</v>
      </c>
      <c r="G22" s="1">
        <f t="shared" si="2"/>
        <v>9</v>
      </c>
      <c r="H22" s="1">
        <v>598</v>
      </c>
      <c r="I22" s="1">
        <v>8</v>
      </c>
      <c r="J22" s="51">
        <f t="shared" si="3"/>
        <v>6.083333333333333E-2</v>
      </c>
      <c r="K22" s="51">
        <f t="shared" si="4"/>
        <v>0.52917824074074071</v>
      </c>
      <c r="L22" s="51">
        <f t="shared" si="7"/>
        <v>0.1958449074074074</v>
      </c>
      <c r="M22" s="51">
        <f t="shared" si="8"/>
        <v>0.1958449074074074</v>
      </c>
      <c r="N22" s="51"/>
      <c r="O22" s="57"/>
    </row>
    <row r="23" spans="1:16" x14ac:dyDescent="0.2">
      <c r="A23" t="s">
        <v>23</v>
      </c>
      <c r="B23" s="1">
        <v>16.100000000000001</v>
      </c>
      <c r="C23" s="1">
        <f t="shared" si="5"/>
        <v>35.700000000000003</v>
      </c>
      <c r="D23" s="1">
        <f t="shared" si="1"/>
        <v>35.700000000000003</v>
      </c>
      <c r="E23" s="1">
        <f t="shared" si="6"/>
        <v>533</v>
      </c>
      <c r="F23" s="1">
        <v>2493</v>
      </c>
      <c r="G23" s="11">
        <f t="shared" si="2"/>
        <v>933</v>
      </c>
      <c r="H23" s="1">
        <v>1531</v>
      </c>
      <c r="I23" s="1">
        <v>7</v>
      </c>
      <c r="J23" s="51">
        <f t="shared" si="3"/>
        <v>0.12755952380952382</v>
      </c>
      <c r="K23" s="51">
        <f t="shared" si="4"/>
        <v>0.65673776455026456</v>
      </c>
      <c r="L23" s="51">
        <f t="shared" si="7"/>
        <v>0.32340443121693124</v>
      </c>
      <c r="M23" s="51">
        <f t="shared" si="8"/>
        <v>0.32340443121693119</v>
      </c>
      <c r="N23" s="51">
        <v>0.35416666666666669</v>
      </c>
      <c r="O23" s="57"/>
    </row>
    <row r="24" spans="1:16" x14ac:dyDescent="0.2">
      <c r="A24" t="s">
        <v>24</v>
      </c>
      <c r="B24" s="1">
        <v>11</v>
      </c>
      <c r="C24" s="1">
        <f t="shared" si="5"/>
        <v>46.7</v>
      </c>
      <c r="D24" s="1">
        <f t="shared" si="1"/>
        <v>46.7</v>
      </c>
      <c r="E24" s="1">
        <f t="shared" si="6"/>
        <v>6</v>
      </c>
      <c r="F24" s="1">
        <v>2499</v>
      </c>
      <c r="G24" s="11">
        <f t="shared" si="2"/>
        <v>1285</v>
      </c>
      <c r="H24" s="1">
        <v>2816</v>
      </c>
      <c r="I24" s="1">
        <v>7</v>
      </c>
      <c r="J24" s="51">
        <f t="shared" si="3"/>
        <v>6.5833333333333341E-2</v>
      </c>
      <c r="K24" s="51">
        <f t="shared" si="4"/>
        <v>0.72257109788359786</v>
      </c>
      <c r="L24" s="51">
        <f t="shared" si="7"/>
        <v>0.38923776455026454</v>
      </c>
      <c r="M24" s="51">
        <f t="shared" si="8"/>
        <v>0.38923776455026454</v>
      </c>
      <c r="N24" s="51"/>
      <c r="O24" s="57"/>
    </row>
    <row r="25" spans="1:16" ht="17" thickBot="1" x14ac:dyDescent="0.25">
      <c r="A25" s="8" t="s">
        <v>25</v>
      </c>
      <c r="B25" s="9">
        <v>3.4</v>
      </c>
      <c r="C25" s="1">
        <f t="shared" si="5"/>
        <v>50.1</v>
      </c>
      <c r="D25" s="9">
        <f t="shared" si="1"/>
        <v>50.1</v>
      </c>
      <c r="E25" s="9">
        <f t="shared" si="6"/>
        <v>27</v>
      </c>
      <c r="F25" s="9">
        <v>2526</v>
      </c>
      <c r="G25" s="9">
        <f t="shared" si="2"/>
        <v>96</v>
      </c>
      <c r="H25" s="9">
        <v>2912</v>
      </c>
      <c r="I25" s="1">
        <v>7</v>
      </c>
      <c r="J25" s="53">
        <f t="shared" si="3"/>
        <v>2.1845238095238095E-2</v>
      </c>
      <c r="K25" s="53">
        <f t="shared" si="4"/>
        <v>0.74441633597883594</v>
      </c>
      <c r="L25" s="51">
        <f t="shared" si="7"/>
        <v>0.41108300264550263</v>
      </c>
      <c r="M25" s="53">
        <f t="shared" si="8"/>
        <v>0.41108300264550263</v>
      </c>
      <c r="N25" s="53">
        <v>0.45833333333333331</v>
      </c>
      <c r="O25" s="61"/>
      <c r="P25" s="5" t="s">
        <v>66</v>
      </c>
    </row>
    <row r="26" spans="1:16" ht="17" thickBot="1" x14ac:dyDescent="0.25">
      <c r="A26" s="8" t="s">
        <v>58</v>
      </c>
      <c r="B26" s="1">
        <v>0</v>
      </c>
      <c r="C26" s="1">
        <v>0</v>
      </c>
      <c r="J26" s="51"/>
      <c r="K26" s="51">
        <v>0.33333333333333331</v>
      </c>
      <c r="L26" s="51"/>
      <c r="M26" s="51"/>
      <c r="N26" s="51"/>
      <c r="O26" s="51"/>
      <c r="P26" s="6" t="s">
        <v>67</v>
      </c>
    </row>
    <row r="27" spans="1:16" x14ac:dyDescent="0.2">
      <c r="A27" s="10" t="s">
        <v>26</v>
      </c>
      <c r="B27" s="4">
        <v>4.9000000000000004</v>
      </c>
      <c r="C27" s="1">
        <f t="shared" si="0"/>
        <v>4.9000000000000004</v>
      </c>
      <c r="D27" s="4">
        <f>D25+B27</f>
        <v>55</v>
      </c>
      <c r="E27" s="4">
        <f>F27-F25</f>
        <v>1134</v>
      </c>
      <c r="F27" s="4">
        <v>3660</v>
      </c>
      <c r="G27" s="4">
        <f>H27-H25</f>
        <v>0</v>
      </c>
      <c r="H27" s="4">
        <v>2912</v>
      </c>
      <c r="I27" s="4">
        <v>8</v>
      </c>
      <c r="J27" s="54">
        <f t="shared" si="3"/>
        <v>8.4583333333333344E-2</v>
      </c>
      <c r="K27" s="54">
        <f>J27+K26</f>
        <v>0.41791666666666666</v>
      </c>
      <c r="L27" s="51">
        <f>K27-K$26</f>
        <v>8.4583333333333344E-2</v>
      </c>
      <c r="M27" s="51">
        <f>M25+J27</f>
        <v>0.49566633597883597</v>
      </c>
      <c r="N27" s="51">
        <v>0.57291666666666663</v>
      </c>
      <c r="O27" s="62">
        <f>SUM(J27:J33)</f>
        <v>0.40901041666666671</v>
      </c>
    </row>
    <row r="28" spans="1:16" x14ac:dyDescent="0.2">
      <c r="A28" t="s">
        <v>27</v>
      </c>
      <c r="B28" s="1">
        <v>6.2</v>
      </c>
      <c r="C28" s="1">
        <f>C27+B28</f>
        <v>11.100000000000001</v>
      </c>
      <c r="D28" s="1">
        <f t="shared" si="1"/>
        <v>61.2</v>
      </c>
      <c r="E28" s="1">
        <f t="shared" si="6"/>
        <v>767</v>
      </c>
      <c r="F28" s="1">
        <v>4427</v>
      </c>
      <c r="G28" s="1">
        <f t="shared" si="2"/>
        <v>182</v>
      </c>
      <c r="H28" s="1">
        <v>3094</v>
      </c>
      <c r="I28" s="1">
        <v>8</v>
      </c>
      <c r="J28" s="51">
        <f t="shared" si="3"/>
        <v>7.2239583333333343E-2</v>
      </c>
      <c r="K28" s="51">
        <f>J28+K27</f>
        <v>0.49015625000000002</v>
      </c>
      <c r="L28" s="51">
        <f t="shared" ref="L28:L33" si="9">K28-K$26</f>
        <v>0.1568229166666667</v>
      </c>
      <c r="M28" s="51">
        <f t="shared" si="8"/>
        <v>0.56790591931216927</v>
      </c>
      <c r="N28" s="51"/>
      <c r="O28" s="57"/>
    </row>
    <row r="29" spans="1:16" x14ac:dyDescent="0.2">
      <c r="A29" t="s">
        <v>28</v>
      </c>
      <c r="B29" s="1">
        <v>4.3</v>
      </c>
      <c r="C29" s="1">
        <f t="shared" ref="C29:C33" si="10">C28+B29</f>
        <v>15.400000000000002</v>
      </c>
      <c r="D29" s="1">
        <f t="shared" si="1"/>
        <v>65.5</v>
      </c>
      <c r="E29" s="1">
        <f t="shared" si="6"/>
        <v>13</v>
      </c>
      <c r="F29" s="1">
        <v>4440</v>
      </c>
      <c r="G29" s="11">
        <f t="shared" si="2"/>
        <v>602</v>
      </c>
      <c r="H29" s="1">
        <v>3696</v>
      </c>
      <c r="I29" s="1">
        <v>7</v>
      </c>
      <c r="J29" s="51">
        <f t="shared" si="3"/>
        <v>2.6369047619047615E-2</v>
      </c>
      <c r="K29" s="51">
        <f t="shared" ref="K29:K33" si="11">J29+K28</f>
        <v>0.51652529761904764</v>
      </c>
      <c r="L29" s="51">
        <f t="shared" si="9"/>
        <v>0.18319196428571433</v>
      </c>
      <c r="M29" s="51">
        <f t="shared" si="8"/>
        <v>0.59427496693121684</v>
      </c>
      <c r="N29" s="51">
        <v>0.71875</v>
      </c>
      <c r="O29" s="57"/>
    </row>
    <row r="30" spans="1:16" x14ac:dyDescent="0.2">
      <c r="A30" t="s">
        <v>29</v>
      </c>
      <c r="B30" s="1">
        <v>2.9</v>
      </c>
      <c r="C30" s="1">
        <f t="shared" si="10"/>
        <v>18.3</v>
      </c>
      <c r="D30" s="1">
        <f t="shared" si="1"/>
        <v>68.400000000000006</v>
      </c>
      <c r="E30" s="1">
        <f t="shared" si="6"/>
        <v>344</v>
      </c>
      <c r="F30" s="1">
        <v>4784</v>
      </c>
      <c r="G30" s="1">
        <f t="shared" si="2"/>
        <v>7</v>
      </c>
      <c r="H30" s="1">
        <v>3703</v>
      </c>
      <c r="I30" s="1">
        <v>8</v>
      </c>
      <c r="J30" s="51">
        <f t="shared" si="3"/>
        <v>3.3020833333333333E-2</v>
      </c>
      <c r="K30" s="51">
        <f t="shared" si="11"/>
        <v>0.54954613095238103</v>
      </c>
      <c r="L30" s="51">
        <f t="shared" si="9"/>
        <v>0.21621279761904771</v>
      </c>
      <c r="M30" s="51">
        <f t="shared" si="8"/>
        <v>0.62729580026455012</v>
      </c>
      <c r="N30" s="51"/>
      <c r="O30" s="57"/>
    </row>
    <row r="31" spans="1:16" x14ac:dyDescent="0.2">
      <c r="A31" t="s">
        <v>30</v>
      </c>
      <c r="B31" s="1">
        <v>4.9000000000000004</v>
      </c>
      <c r="C31" s="1">
        <f t="shared" si="10"/>
        <v>23.200000000000003</v>
      </c>
      <c r="D31" s="1">
        <f t="shared" si="1"/>
        <v>73.300000000000011</v>
      </c>
      <c r="E31" s="1">
        <f t="shared" si="6"/>
        <v>38</v>
      </c>
      <c r="F31" s="1">
        <v>4822</v>
      </c>
      <c r="G31" s="11">
        <f t="shared" si="2"/>
        <v>680</v>
      </c>
      <c r="H31" s="1">
        <v>4383</v>
      </c>
      <c r="I31" s="1">
        <v>7</v>
      </c>
      <c r="J31" s="51">
        <f t="shared" si="3"/>
        <v>3.1428571428571431E-2</v>
      </c>
      <c r="K31" s="51">
        <f t="shared" si="11"/>
        <v>0.5809747023809525</v>
      </c>
      <c r="L31" s="51">
        <f t="shared" si="9"/>
        <v>0.24764136904761919</v>
      </c>
      <c r="M31" s="51">
        <f t="shared" si="8"/>
        <v>0.65872437169312159</v>
      </c>
      <c r="N31" s="51">
        <v>0.8125</v>
      </c>
      <c r="O31" s="57"/>
    </row>
    <row r="32" spans="1:16" x14ac:dyDescent="0.2">
      <c r="A32" t="s">
        <v>31</v>
      </c>
      <c r="B32" s="1">
        <v>10.7</v>
      </c>
      <c r="C32" s="1">
        <f t="shared" si="10"/>
        <v>33.900000000000006</v>
      </c>
      <c r="D32" s="1">
        <f t="shared" si="1"/>
        <v>84.000000000000014</v>
      </c>
      <c r="E32" s="1">
        <f t="shared" si="6"/>
        <v>954</v>
      </c>
      <c r="F32" s="1">
        <v>5776</v>
      </c>
      <c r="G32" s="1">
        <f t="shared" si="2"/>
        <v>444</v>
      </c>
      <c r="H32" s="1">
        <v>4827</v>
      </c>
      <c r="I32" s="1">
        <v>8</v>
      </c>
      <c r="J32" s="51">
        <f t="shared" si="3"/>
        <v>0.10541666666666666</v>
      </c>
      <c r="K32" s="51">
        <f t="shared" si="11"/>
        <v>0.6863913690476191</v>
      </c>
      <c r="L32" s="51">
        <f t="shared" si="9"/>
        <v>0.35305803571428579</v>
      </c>
      <c r="M32" s="51">
        <f t="shared" si="8"/>
        <v>0.76414103835978819</v>
      </c>
      <c r="N32" s="51"/>
      <c r="O32" s="57"/>
    </row>
    <row r="33" spans="1:16" ht="17" thickBot="1" x14ac:dyDescent="0.25">
      <c r="A33" s="8" t="s">
        <v>32</v>
      </c>
      <c r="B33" s="9">
        <v>8.5</v>
      </c>
      <c r="C33" s="1">
        <f t="shared" si="10"/>
        <v>42.400000000000006</v>
      </c>
      <c r="D33" s="9">
        <f t="shared" si="1"/>
        <v>92.500000000000014</v>
      </c>
      <c r="E33" s="9">
        <f t="shared" si="6"/>
        <v>90</v>
      </c>
      <c r="F33" s="9">
        <v>5866</v>
      </c>
      <c r="G33" s="12">
        <f t="shared" si="2"/>
        <v>1460</v>
      </c>
      <c r="H33" s="9">
        <v>6287</v>
      </c>
      <c r="I33" s="9">
        <v>7</v>
      </c>
      <c r="J33" s="53">
        <f t="shared" si="3"/>
        <v>5.5952380952380955E-2</v>
      </c>
      <c r="K33" s="53">
        <f t="shared" si="11"/>
        <v>0.74234375000000008</v>
      </c>
      <c r="L33" s="51">
        <f t="shared" si="9"/>
        <v>0.40901041666666677</v>
      </c>
      <c r="M33" s="53">
        <f t="shared" si="8"/>
        <v>0.82009341931216917</v>
      </c>
      <c r="N33" s="53">
        <v>1.125</v>
      </c>
      <c r="O33" s="61"/>
      <c r="P33" s="5" t="s">
        <v>68</v>
      </c>
    </row>
    <row r="34" spans="1:16" ht="17" thickBot="1" x14ac:dyDescent="0.25">
      <c r="A34" s="8" t="s">
        <v>59</v>
      </c>
      <c r="B34" s="1">
        <v>0</v>
      </c>
      <c r="C34" s="1">
        <v>0</v>
      </c>
      <c r="G34" s="11"/>
      <c r="J34" s="51"/>
      <c r="K34" s="51">
        <v>0.33333333333333331</v>
      </c>
      <c r="L34" s="51"/>
      <c r="M34" s="51"/>
      <c r="N34" s="51"/>
      <c r="O34" s="51"/>
      <c r="P34" s="6" t="s">
        <v>69</v>
      </c>
    </row>
    <row r="35" spans="1:16" x14ac:dyDescent="0.2">
      <c r="A35" t="s">
        <v>34</v>
      </c>
      <c r="B35" s="1">
        <v>6.2</v>
      </c>
      <c r="C35" s="1">
        <f t="shared" si="0"/>
        <v>6.2</v>
      </c>
      <c r="D35" s="1">
        <f>D33+B35</f>
        <v>98.700000000000017</v>
      </c>
      <c r="E35" s="1">
        <f>F35-F33</f>
        <v>524</v>
      </c>
      <c r="F35" s="1">
        <v>6390</v>
      </c>
      <c r="G35" s="1">
        <f>H35-H33</f>
        <v>188</v>
      </c>
      <c r="H35" s="1">
        <v>6475</v>
      </c>
      <c r="I35" s="1">
        <v>7</v>
      </c>
      <c r="J35" s="51">
        <f t="shared" si="3"/>
        <v>6.8095238095238111E-2</v>
      </c>
      <c r="K35" s="51">
        <f>J35+K34</f>
        <v>0.40142857142857141</v>
      </c>
      <c r="L35" s="51">
        <f>K35-K$34</f>
        <v>6.8095238095238098E-2</v>
      </c>
      <c r="M35" s="51">
        <f>M33+J35</f>
        <v>0.88818865740740727</v>
      </c>
      <c r="N35" s="51">
        <v>0.22916666666666666</v>
      </c>
      <c r="O35" s="62">
        <f>SUM(J35:J39)</f>
        <v>0.27536954365079364</v>
      </c>
    </row>
    <row r="36" spans="1:16" x14ac:dyDescent="0.2">
      <c r="A36" t="s">
        <v>60</v>
      </c>
      <c r="B36" s="1">
        <v>7.2</v>
      </c>
      <c r="C36" s="1">
        <f>C35+B36</f>
        <v>13.4</v>
      </c>
      <c r="D36" s="1">
        <f t="shared" si="1"/>
        <v>105.90000000000002</v>
      </c>
      <c r="E36" s="1">
        <f t="shared" si="6"/>
        <v>1043</v>
      </c>
      <c r="F36" s="1">
        <v>7433</v>
      </c>
      <c r="G36" s="1">
        <f t="shared" si="2"/>
        <v>125</v>
      </c>
      <c r="H36" s="1">
        <v>6600</v>
      </c>
      <c r="I36" s="1">
        <v>8</v>
      </c>
      <c r="J36" s="51">
        <f t="shared" si="3"/>
        <v>9.1822916666666657E-2</v>
      </c>
      <c r="K36" s="51">
        <f>J36+K35</f>
        <v>0.49325148809523806</v>
      </c>
      <c r="L36" s="51">
        <f t="shared" ref="L36:L39" si="12">K36-K$34</f>
        <v>0.15991815476190474</v>
      </c>
      <c r="M36" s="51">
        <f t="shared" si="8"/>
        <v>0.98001157407407391</v>
      </c>
      <c r="N36" s="51"/>
      <c r="O36" s="57"/>
    </row>
    <row r="37" spans="1:16" x14ac:dyDescent="0.2">
      <c r="A37" t="s">
        <v>61</v>
      </c>
      <c r="B37" s="1">
        <v>7.8</v>
      </c>
      <c r="C37" s="1">
        <f t="shared" ref="C37:C39" si="13">C36+B37</f>
        <v>21.2</v>
      </c>
      <c r="D37" s="1">
        <f t="shared" si="1"/>
        <v>113.70000000000002</v>
      </c>
      <c r="E37" s="1">
        <f t="shared" si="6"/>
        <v>286</v>
      </c>
      <c r="F37" s="1">
        <v>7719</v>
      </c>
      <c r="G37" s="1">
        <f t="shared" si="2"/>
        <v>357</v>
      </c>
      <c r="H37" s="1">
        <v>6957</v>
      </c>
      <c r="I37" s="1">
        <v>8</v>
      </c>
      <c r="J37" s="51">
        <f t="shared" si="3"/>
        <v>5.5520833333333332E-2</v>
      </c>
      <c r="K37" s="51">
        <f t="shared" ref="K37:K39" si="14">J37+K36</f>
        <v>0.54877232142857135</v>
      </c>
      <c r="L37" s="51">
        <f t="shared" si="12"/>
        <v>0.21543898809523804</v>
      </c>
      <c r="M37" s="51">
        <f t="shared" si="8"/>
        <v>1.0355324074074073</v>
      </c>
      <c r="N37" s="51">
        <v>0.46875</v>
      </c>
      <c r="O37" s="57"/>
    </row>
    <row r="38" spans="1:16" x14ac:dyDescent="0.2">
      <c r="A38" t="s">
        <v>37</v>
      </c>
      <c r="B38" s="1">
        <v>5.0999999999999996</v>
      </c>
      <c r="C38" s="1">
        <f t="shared" si="13"/>
        <v>26.299999999999997</v>
      </c>
      <c r="D38" s="1">
        <f t="shared" si="1"/>
        <v>118.80000000000001</v>
      </c>
      <c r="E38" s="1">
        <f t="shared" si="6"/>
        <v>17</v>
      </c>
      <c r="F38" s="1">
        <v>7736</v>
      </c>
      <c r="G38" s="11">
        <f t="shared" si="2"/>
        <v>773</v>
      </c>
      <c r="H38" s="1">
        <v>7730</v>
      </c>
      <c r="I38" s="1">
        <v>6</v>
      </c>
      <c r="J38" s="51">
        <f t="shared" si="3"/>
        <v>3.6597222222222218E-2</v>
      </c>
      <c r="K38" s="51">
        <f t="shared" si="14"/>
        <v>0.58536954365079352</v>
      </c>
      <c r="L38" s="51">
        <f t="shared" si="12"/>
        <v>0.25203621031746021</v>
      </c>
      <c r="M38" s="51">
        <f t="shared" si="8"/>
        <v>1.0721296296296294</v>
      </c>
      <c r="N38" s="51"/>
      <c r="O38" s="57"/>
    </row>
    <row r="39" spans="1:16" ht="17" thickBot="1" x14ac:dyDescent="0.25">
      <c r="A39" s="8" t="s">
        <v>38</v>
      </c>
      <c r="B39" s="9">
        <v>3.8</v>
      </c>
      <c r="C39" s="1">
        <f t="shared" si="13"/>
        <v>30.099999999999998</v>
      </c>
      <c r="D39" s="9">
        <f t="shared" si="1"/>
        <v>122.60000000000001</v>
      </c>
      <c r="E39" s="9">
        <f t="shared" si="6"/>
        <v>12</v>
      </c>
      <c r="F39" s="9">
        <v>7748</v>
      </c>
      <c r="G39" s="9">
        <f t="shared" si="2"/>
        <v>82</v>
      </c>
      <c r="H39" s="9">
        <v>7812</v>
      </c>
      <c r="I39" s="9">
        <v>7</v>
      </c>
      <c r="J39" s="53">
        <f t="shared" si="3"/>
        <v>2.3333333333333331E-2</v>
      </c>
      <c r="K39" s="53">
        <f t="shared" si="14"/>
        <v>0.60870287698412684</v>
      </c>
      <c r="L39" s="51">
        <f t="shared" si="12"/>
        <v>0.27536954365079352</v>
      </c>
      <c r="M39" s="53">
        <f t="shared" si="8"/>
        <v>1.0954629629629629</v>
      </c>
      <c r="N39" s="53">
        <v>0.55208333333333337</v>
      </c>
      <c r="O39" s="61"/>
      <c r="P39" s="5" t="s">
        <v>70</v>
      </c>
    </row>
    <row r="40" spans="1:16" ht="17" thickBot="1" x14ac:dyDescent="0.25">
      <c r="A40" s="8" t="s">
        <v>62</v>
      </c>
      <c r="B40" s="1">
        <v>0</v>
      </c>
      <c r="C40" s="1">
        <v>0</v>
      </c>
      <c r="J40" s="51"/>
      <c r="K40" s="51">
        <v>0.33333333333333331</v>
      </c>
      <c r="L40" s="51"/>
      <c r="M40" s="51"/>
      <c r="N40" s="51"/>
      <c r="O40" s="51"/>
      <c r="P40" s="6" t="s">
        <v>71</v>
      </c>
    </row>
    <row r="41" spans="1:16" x14ac:dyDescent="0.2">
      <c r="A41" t="s">
        <v>39</v>
      </c>
      <c r="B41" s="1">
        <v>3.5</v>
      </c>
      <c r="C41" s="1">
        <f t="shared" si="0"/>
        <v>3.5</v>
      </c>
      <c r="D41" s="1">
        <f>D39+B41</f>
        <v>126.10000000000001</v>
      </c>
      <c r="E41" s="1">
        <f>F41-F39</f>
        <v>535</v>
      </c>
      <c r="F41" s="1">
        <v>8283</v>
      </c>
      <c r="G41" s="1">
        <f>H41-H39</f>
        <v>3</v>
      </c>
      <c r="H41" s="1">
        <v>7815</v>
      </c>
      <c r="I41" s="1">
        <v>8</v>
      </c>
      <c r="J41" s="51">
        <f t="shared" si="3"/>
        <v>4.6093749999999996E-2</v>
      </c>
      <c r="K41" s="51">
        <f>J41+K40</f>
        <v>0.3794270833333333</v>
      </c>
      <c r="L41" s="51">
        <f>K41-K$40</f>
        <v>4.6093749999999989E-2</v>
      </c>
      <c r="M41" s="51">
        <f>M39+J41</f>
        <v>1.1415567129629629</v>
      </c>
      <c r="N41" s="51"/>
      <c r="O41" s="62">
        <f>SUM(J41:J45)</f>
        <v>0.20154513888888886</v>
      </c>
    </row>
    <row r="42" spans="1:16" x14ac:dyDescent="0.2">
      <c r="A42" t="s">
        <v>40</v>
      </c>
      <c r="B42" s="1">
        <v>3.5</v>
      </c>
      <c r="C42" s="1">
        <f>C41+B42</f>
        <v>7</v>
      </c>
      <c r="D42" s="1">
        <f t="shared" si="1"/>
        <v>129.60000000000002</v>
      </c>
      <c r="E42" s="1">
        <f t="shared" si="6"/>
        <v>591</v>
      </c>
      <c r="F42" s="1">
        <v>8874</v>
      </c>
      <c r="G42" s="1">
        <f t="shared" si="2"/>
        <v>183</v>
      </c>
      <c r="H42" s="1">
        <v>7998</v>
      </c>
      <c r="I42" s="1">
        <v>8</v>
      </c>
      <c r="J42" s="51">
        <f t="shared" si="3"/>
        <v>4.9010416666666667E-2</v>
      </c>
      <c r="K42" s="51">
        <f>J42+K41</f>
        <v>0.42843749999999997</v>
      </c>
      <c r="L42" s="51">
        <f t="shared" ref="L42:L45" si="15">K42-K$40</f>
        <v>9.5104166666666656E-2</v>
      </c>
      <c r="M42" s="51">
        <f t="shared" si="8"/>
        <v>1.1905671296296296</v>
      </c>
      <c r="N42" s="51"/>
      <c r="O42" s="57"/>
    </row>
    <row r="43" spans="1:16" x14ac:dyDescent="0.2">
      <c r="A43" t="s">
        <v>41</v>
      </c>
      <c r="B43" s="1">
        <v>3.9</v>
      </c>
      <c r="C43" s="1">
        <f t="shared" ref="C43:C45" si="16">C42+B43</f>
        <v>10.9</v>
      </c>
      <c r="D43" s="1">
        <f t="shared" si="1"/>
        <v>133.50000000000003</v>
      </c>
      <c r="E43" s="1">
        <f t="shared" si="6"/>
        <v>147</v>
      </c>
      <c r="F43" s="1">
        <v>9021</v>
      </c>
      <c r="G43" s="1">
        <f t="shared" si="2"/>
        <v>459</v>
      </c>
      <c r="H43" s="1">
        <v>8457</v>
      </c>
      <c r="I43" s="1">
        <v>8</v>
      </c>
      <c r="J43" s="51">
        <f t="shared" si="3"/>
        <v>2.7968750000000001E-2</v>
      </c>
      <c r="K43" s="51">
        <f t="shared" ref="K43:K45" si="17">J43+K42</f>
        <v>0.45640624999999996</v>
      </c>
      <c r="L43" s="51">
        <f t="shared" si="15"/>
        <v>0.12307291666666664</v>
      </c>
      <c r="M43" s="51">
        <f t="shared" si="8"/>
        <v>1.2185358796296297</v>
      </c>
      <c r="N43" s="51">
        <v>0.72916666666666663</v>
      </c>
      <c r="O43" s="57"/>
    </row>
    <row r="44" spans="1:16" x14ac:dyDescent="0.2">
      <c r="A44" t="s">
        <v>42</v>
      </c>
      <c r="B44" s="1">
        <v>4.4000000000000004</v>
      </c>
      <c r="C44" s="1">
        <f t="shared" si="16"/>
        <v>15.3</v>
      </c>
      <c r="D44" s="1">
        <f t="shared" si="1"/>
        <v>137.90000000000003</v>
      </c>
      <c r="E44" s="1">
        <f t="shared" si="6"/>
        <v>0</v>
      </c>
      <c r="F44" s="1">
        <v>9021</v>
      </c>
      <c r="G44" s="11">
        <f t="shared" si="2"/>
        <v>772</v>
      </c>
      <c r="H44" s="1">
        <v>9229</v>
      </c>
      <c r="I44" s="1">
        <v>6</v>
      </c>
      <c r="J44" s="51">
        <f t="shared" si="3"/>
        <v>3.0555555555555558E-2</v>
      </c>
      <c r="K44" s="51">
        <f t="shared" si="17"/>
        <v>0.48696180555555552</v>
      </c>
      <c r="L44" s="51">
        <f t="shared" si="15"/>
        <v>0.1536284722222222</v>
      </c>
      <c r="M44" s="51">
        <f t="shared" si="8"/>
        <v>1.2490914351851852</v>
      </c>
      <c r="N44" s="51">
        <v>0.77083333333333337</v>
      </c>
      <c r="O44" s="57"/>
    </row>
    <row r="45" spans="1:16" x14ac:dyDescent="0.2">
      <c r="A45" t="s">
        <v>43</v>
      </c>
      <c r="B45" s="1">
        <v>7.8</v>
      </c>
      <c r="C45" s="1">
        <f t="shared" si="16"/>
        <v>23.1</v>
      </c>
      <c r="D45" s="1">
        <f>D44+B45</f>
        <v>145.70000000000005</v>
      </c>
      <c r="E45" s="1">
        <f>F45-F44</f>
        <v>140</v>
      </c>
      <c r="F45" s="1">
        <v>9161</v>
      </c>
      <c r="G45" s="1">
        <f>H45-H44</f>
        <v>128</v>
      </c>
      <c r="H45" s="1">
        <v>9357</v>
      </c>
      <c r="I45" s="1">
        <v>8</v>
      </c>
      <c r="J45" s="51">
        <f t="shared" si="3"/>
        <v>4.7916666666666663E-2</v>
      </c>
      <c r="K45" s="51">
        <f t="shared" si="17"/>
        <v>0.53487847222222218</v>
      </c>
      <c r="L45" s="51">
        <f t="shared" si="15"/>
        <v>0.20154513888888886</v>
      </c>
      <c r="M45" s="51">
        <f t="shared" si="8"/>
        <v>1.2970081018518518</v>
      </c>
      <c r="N45" s="51">
        <v>0.83333333333333337</v>
      </c>
      <c r="O45" s="57"/>
    </row>
    <row r="46" spans="1:16" x14ac:dyDescent="0.2">
      <c r="B46" s="1">
        <f>SUM(B18:B45)</f>
        <v>145.70000000000005</v>
      </c>
      <c r="J46" s="51"/>
      <c r="K46" s="2"/>
      <c r="L46" s="2"/>
      <c r="M46" s="2"/>
      <c r="N46" s="2"/>
    </row>
  </sheetData>
  <mergeCells count="4">
    <mergeCell ref="O18:O25"/>
    <mergeCell ref="O27:O33"/>
    <mergeCell ref="O35:O39"/>
    <mergeCell ref="O41:O45"/>
  </mergeCells>
  <pageMargins left="0.7" right="0.7" top="0.75" bottom="0.75" header="0.3" footer="0.3"/>
  <pageSetup paperSize="9" scale="64" orientation="landscape" horizontalDpi="0" verticalDpi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B1FB8-4594-D04A-93A2-5AFA85E995A7}">
  <sheetPr>
    <pageSetUpPr fitToPage="1"/>
  </sheetPr>
  <dimension ref="A15:T49"/>
  <sheetViews>
    <sheetView tabSelected="1" topLeftCell="A8" zoomScale="113" zoomScaleNormal="113" workbookViewId="0">
      <selection activeCell="T36" sqref="T36"/>
    </sheetView>
  </sheetViews>
  <sheetFormatPr baseColWidth="10" defaultColWidth="11" defaultRowHeight="16" x14ac:dyDescent="0.2"/>
  <cols>
    <col min="1" max="1" width="25.1640625" customWidth="1"/>
    <col min="2" max="2" width="7.5" style="1" customWidth="1"/>
    <col min="3" max="3" width="9.33203125" style="1" customWidth="1"/>
    <col min="4" max="4" width="5.33203125" style="1" customWidth="1"/>
    <col min="5" max="5" width="9.6640625" style="1" customWidth="1"/>
    <col min="6" max="6" width="6.33203125" style="1" customWidth="1"/>
    <col min="7" max="8" width="9.33203125" style="1" customWidth="1"/>
    <col min="9" max="9" width="8.33203125" style="1" customWidth="1"/>
    <col min="10" max="10" width="9.5" style="1" customWidth="1"/>
    <col min="11" max="12" width="8.33203125" style="14" customWidth="1"/>
    <col min="13" max="13" width="9.5" style="1" customWidth="1"/>
    <col min="14" max="14" width="9.33203125" style="1" customWidth="1"/>
    <col min="15" max="15" width="3.83203125" style="1" customWidth="1"/>
    <col min="16" max="16" width="10.83203125" style="1"/>
    <col min="17" max="17" width="9.6640625" style="1" customWidth="1"/>
    <col min="18" max="18" width="10.83203125" style="1"/>
    <col min="19" max="19" width="12.33203125" style="1" customWidth="1"/>
    <col min="20" max="20" width="26.83203125" style="5" customWidth="1"/>
  </cols>
  <sheetData>
    <row r="15" spans="2:20" ht="31" customHeight="1" x14ac:dyDescent="0.2"/>
    <row r="16" spans="2:20" x14ac:dyDescent="0.2">
      <c r="B16" s="1" t="s">
        <v>0</v>
      </c>
      <c r="C16" s="1" t="s">
        <v>1</v>
      </c>
      <c r="D16" s="1" t="s">
        <v>2</v>
      </c>
      <c r="E16" s="1" t="s">
        <v>3</v>
      </c>
      <c r="F16" s="1" t="s">
        <v>4</v>
      </c>
      <c r="G16" s="1" t="s">
        <v>5</v>
      </c>
      <c r="H16" s="1" t="s">
        <v>6</v>
      </c>
      <c r="I16" s="1" t="s">
        <v>7</v>
      </c>
      <c r="J16" s="1" t="s">
        <v>8</v>
      </c>
      <c r="K16" s="58" t="s">
        <v>9</v>
      </c>
      <c r="L16" s="58"/>
      <c r="M16" s="1" t="s">
        <v>8</v>
      </c>
      <c r="N16" s="1" t="s">
        <v>10</v>
      </c>
      <c r="P16" s="1" t="s">
        <v>11</v>
      </c>
      <c r="Q16" s="1" t="s">
        <v>10</v>
      </c>
      <c r="R16" s="1" t="s">
        <v>63</v>
      </c>
      <c r="S16" s="1" t="s">
        <v>64</v>
      </c>
      <c r="T16" s="1"/>
    </row>
    <row r="17" spans="1:20" x14ac:dyDescent="0.2">
      <c r="J17" s="1" t="s">
        <v>13</v>
      </c>
      <c r="M17" s="1" t="s">
        <v>14</v>
      </c>
      <c r="N17" s="51" t="s">
        <v>15</v>
      </c>
      <c r="O17" s="51"/>
      <c r="P17" s="51"/>
      <c r="Q17" s="51" t="s">
        <v>16</v>
      </c>
      <c r="R17" s="51"/>
      <c r="S17" s="3"/>
    </row>
    <row r="18" spans="1:20" x14ac:dyDescent="0.2">
      <c r="A18" t="s">
        <v>17</v>
      </c>
      <c r="B18" s="1">
        <v>0</v>
      </c>
      <c r="C18" s="1">
        <f>B18</f>
        <v>0</v>
      </c>
      <c r="D18" s="1">
        <f>E18</f>
        <v>0</v>
      </c>
      <c r="E18" s="1">
        <v>0</v>
      </c>
      <c r="F18" s="1">
        <f>G18</f>
        <v>0</v>
      </c>
      <c r="G18" s="1">
        <v>0</v>
      </c>
      <c r="J18" s="7"/>
      <c r="K18" s="15"/>
      <c r="L18" s="15"/>
      <c r="M18" s="7"/>
      <c r="N18" s="51">
        <v>3.472222222222222E-3</v>
      </c>
      <c r="O18" s="51"/>
      <c r="P18" s="51"/>
      <c r="Q18" s="51">
        <f>N18+P18</f>
        <v>3.472222222222222E-3</v>
      </c>
      <c r="R18" s="51"/>
      <c r="S18" s="57">
        <f>Q25-Q18</f>
        <v>0.41666666666666663</v>
      </c>
    </row>
    <row r="19" spans="1:20" x14ac:dyDescent="0.2">
      <c r="A19" t="s">
        <v>18</v>
      </c>
      <c r="B19" s="1">
        <v>6.7</v>
      </c>
      <c r="C19" s="1">
        <f>C18+B19</f>
        <v>6.7</v>
      </c>
      <c r="D19" s="1">
        <f>E19-E18</f>
        <v>768</v>
      </c>
      <c r="E19" s="1">
        <v>768</v>
      </c>
      <c r="F19" s="1">
        <f>G19-G18</f>
        <v>49</v>
      </c>
      <c r="G19" s="1">
        <v>49</v>
      </c>
      <c r="H19" s="18">
        <f>B19+D19/100</f>
        <v>14.379999999999999</v>
      </c>
      <c r="I19" s="1">
        <v>9.5</v>
      </c>
      <c r="J19" s="51">
        <f>(B19+D19/100)/I19/24</f>
        <v>6.3070175438596485E-2</v>
      </c>
      <c r="K19" s="16">
        <v>6.25E-2</v>
      </c>
      <c r="L19" s="16">
        <f>K19</f>
        <v>6.25E-2</v>
      </c>
      <c r="M19" s="51">
        <v>6.25E-2</v>
      </c>
      <c r="N19" s="51">
        <f>N18+M19</f>
        <v>6.5972222222222224E-2</v>
      </c>
      <c r="O19" s="51" t="s">
        <v>19</v>
      </c>
      <c r="P19" s="51">
        <v>3.472222222222222E-3</v>
      </c>
      <c r="Q19" s="51">
        <f>N19+P19</f>
        <v>6.9444444444444448E-2</v>
      </c>
      <c r="R19" s="51"/>
      <c r="S19" s="57"/>
    </row>
    <row r="20" spans="1:20" x14ac:dyDescent="0.2">
      <c r="A20" t="s">
        <v>20</v>
      </c>
      <c r="B20" s="1">
        <v>4.4000000000000004</v>
      </c>
      <c r="C20" s="1">
        <f t="shared" ref="C20:C44" si="0">C19+B20</f>
        <v>11.100000000000001</v>
      </c>
      <c r="D20" s="1">
        <f>E20-E19</f>
        <v>518</v>
      </c>
      <c r="E20" s="1">
        <v>1286</v>
      </c>
      <c r="F20" s="1">
        <f t="shared" ref="F20:F44" si="1">G20-G19</f>
        <v>74</v>
      </c>
      <c r="G20" s="1">
        <v>123</v>
      </c>
      <c r="H20" s="18">
        <f t="shared" ref="H20:H45" si="2">B20+D20/100</f>
        <v>9.58</v>
      </c>
      <c r="I20" s="1">
        <v>9</v>
      </c>
      <c r="J20" s="51">
        <f t="shared" ref="J20:J45" si="3">(B20+D20/100)/I20/24</f>
        <v>4.4351851851851858E-2</v>
      </c>
      <c r="K20" s="16">
        <v>0.11666666666666665</v>
      </c>
      <c r="L20" s="16">
        <f>K20-K19</f>
        <v>5.4166666666666655E-2</v>
      </c>
      <c r="M20" s="51">
        <v>4.5138888888888888E-2</v>
      </c>
      <c r="N20" s="51">
        <f>Q19+M20</f>
        <v>0.11458333333333334</v>
      </c>
      <c r="O20" s="51"/>
      <c r="P20" s="51"/>
      <c r="Q20" s="51">
        <f>Q19+M20+P20</f>
        <v>0.11458333333333334</v>
      </c>
      <c r="R20" s="51"/>
      <c r="S20" s="57"/>
    </row>
    <row r="21" spans="1:20" x14ac:dyDescent="0.2">
      <c r="A21" t="s">
        <v>21</v>
      </c>
      <c r="B21" s="1">
        <v>3.1</v>
      </c>
      <c r="C21" s="1">
        <f t="shared" si="0"/>
        <v>14.200000000000001</v>
      </c>
      <c r="D21" s="1">
        <f t="shared" ref="D21:D44" si="4">E21-E20</f>
        <v>46</v>
      </c>
      <c r="E21" s="1">
        <v>1332</v>
      </c>
      <c r="F21" s="1">
        <f t="shared" si="1"/>
        <v>466</v>
      </c>
      <c r="G21" s="1">
        <v>589</v>
      </c>
      <c r="H21" s="18">
        <f t="shared" si="2"/>
        <v>3.56</v>
      </c>
      <c r="I21" s="1">
        <v>8</v>
      </c>
      <c r="J21" s="51">
        <f t="shared" si="3"/>
        <v>1.8541666666666668E-2</v>
      </c>
      <c r="K21" s="16">
        <v>0.14375000000000002</v>
      </c>
      <c r="L21" s="16">
        <f t="shared" ref="L21:L45" si="5">K21-K20</f>
        <v>2.7083333333333362E-2</v>
      </c>
      <c r="M21" s="51">
        <v>2.0833333333333332E-2</v>
      </c>
      <c r="N21" s="51">
        <f t="shared" ref="N21:N25" si="6">Q20+M21</f>
        <v>0.13541666666666669</v>
      </c>
      <c r="O21" s="51" t="s">
        <v>19</v>
      </c>
      <c r="P21" s="51">
        <v>3.472222222222222E-3</v>
      </c>
      <c r="Q21" s="13">
        <f t="shared" ref="Q21:Q45" si="7">Q20+M21+P21</f>
        <v>0.1388888888888889</v>
      </c>
      <c r="R21" s="13">
        <v>0.14583333333333334</v>
      </c>
      <c r="S21" s="57"/>
    </row>
    <row r="22" spans="1:20" x14ac:dyDescent="0.2">
      <c r="A22" t="s">
        <v>22</v>
      </c>
      <c r="B22" s="1">
        <v>5.4</v>
      </c>
      <c r="C22" s="1">
        <f t="shared" si="0"/>
        <v>19.600000000000001</v>
      </c>
      <c r="D22" s="1">
        <f t="shared" si="4"/>
        <v>628</v>
      </c>
      <c r="E22" s="1">
        <v>1960</v>
      </c>
      <c r="F22" s="1">
        <f t="shared" si="1"/>
        <v>9</v>
      </c>
      <c r="G22" s="1">
        <v>598</v>
      </c>
      <c r="H22" s="18">
        <f t="shared" si="2"/>
        <v>11.68</v>
      </c>
      <c r="I22" s="1">
        <v>8</v>
      </c>
      <c r="J22" s="51">
        <f t="shared" si="3"/>
        <v>6.083333333333333E-2</v>
      </c>
      <c r="K22" s="16">
        <v>0.20416666666666669</v>
      </c>
      <c r="L22" s="16">
        <f t="shared" si="5"/>
        <v>6.0416666666666674E-2</v>
      </c>
      <c r="M22" s="51">
        <v>6.25E-2</v>
      </c>
      <c r="N22" s="51">
        <f t="shared" si="6"/>
        <v>0.2013888888888889</v>
      </c>
      <c r="O22" s="51"/>
      <c r="P22" s="51"/>
      <c r="Q22" s="51">
        <f t="shared" si="7"/>
        <v>0.2013888888888889</v>
      </c>
      <c r="R22" s="51"/>
      <c r="S22" s="57"/>
    </row>
    <row r="23" spans="1:20" x14ac:dyDescent="0.2">
      <c r="A23" t="s">
        <v>23</v>
      </c>
      <c r="B23" s="1">
        <v>16.100000000000001</v>
      </c>
      <c r="C23" s="1">
        <f t="shared" si="0"/>
        <v>35.700000000000003</v>
      </c>
      <c r="D23" s="1">
        <f t="shared" si="4"/>
        <v>533</v>
      </c>
      <c r="E23" s="1">
        <v>2493</v>
      </c>
      <c r="F23" s="11">
        <f t="shared" si="1"/>
        <v>933</v>
      </c>
      <c r="G23" s="1">
        <v>1531</v>
      </c>
      <c r="H23" s="18">
        <f t="shared" si="2"/>
        <v>21.43</v>
      </c>
      <c r="I23" s="1">
        <v>7.5</v>
      </c>
      <c r="J23" s="51">
        <f t="shared" si="3"/>
        <v>0.11905555555555557</v>
      </c>
      <c r="K23" s="16">
        <v>0.32777777777777778</v>
      </c>
      <c r="L23" s="16">
        <f t="shared" si="5"/>
        <v>0.12361111111111109</v>
      </c>
      <c r="M23" s="51">
        <v>0.125</v>
      </c>
      <c r="N23" s="51">
        <f t="shared" si="6"/>
        <v>0.3263888888888889</v>
      </c>
      <c r="O23" s="51" t="s">
        <v>19</v>
      </c>
      <c r="P23" s="51">
        <v>6.9444444444444441E-3</v>
      </c>
      <c r="Q23" s="13">
        <f t="shared" si="7"/>
        <v>0.33333333333333331</v>
      </c>
      <c r="R23" s="13">
        <v>0.35416666666666669</v>
      </c>
      <c r="S23" s="57"/>
    </row>
    <row r="24" spans="1:20" x14ac:dyDescent="0.2">
      <c r="A24" t="s">
        <v>24</v>
      </c>
      <c r="B24" s="1">
        <v>11</v>
      </c>
      <c r="C24" s="1">
        <f t="shared" si="0"/>
        <v>46.7</v>
      </c>
      <c r="D24" s="1">
        <f t="shared" si="4"/>
        <v>6</v>
      </c>
      <c r="E24" s="1">
        <v>2499</v>
      </c>
      <c r="F24" s="11">
        <f t="shared" si="1"/>
        <v>1285</v>
      </c>
      <c r="G24" s="1">
        <v>2816</v>
      </c>
      <c r="H24" s="18">
        <f t="shared" si="2"/>
        <v>11.06</v>
      </c>
      <c r="I24" s="1">
        <v>7</v>
      </c>
      <c r="J24" s="51">
        <f t="shared" si="3"/>
        <v>6.5833333333333341E-2</v>
      </c>
      <c r="K24" s="16">
        <v>0.39374999999999999</v>
      </c>
      <c r="L24" s="16">
        <f t="shared" si="5"/>
        <v>6.597222222222221E-2</v>
      </c>
      <c r="M24" s="51">
        <v>6.9444444444444434E-2</v>
      </c>
      <c r="N24" s="51">
        <f t="shared" si="6"/>
        <v>0.40277777777777773</v>
      </c>
      <c r="O24" s="51" t="s">
        <v>19</v>
      </c>
      <c r="P24" s="51"/>
      <c r="Q24" s="51">
        <f t="shared" si="7"/>
        <v>0.40277777777777773</v>
      </c>
      <c r="R24" s="51"/>
      <c r="S24" s="57"/>
    </row>
    <row r="25" spans="1:20" x14ac:dyDescent="0.2">
      <c r="A25" t="s">
        <v>25</v>
      </c>
      <c r="B25" s="1">
        <v>3.4</v>
      </c>
      <c r="C25" s="1">
        <f t="shared" si="0"/>
        <v>50.1</v>
      </c>
      <c r="D25" s="1">
        <f t="shared" si="4"/>
        <v>27</v>
      </c>
      <c r="E25" s="1">
        <v>2526</v>
      </c>
      <c r="F25" s="1">
        <f t="shared" si="1"/>
        <v>96</v>
      </c>
      <c r="G25" s="1">
        <v>2912</v>
      </c>
      <c r="H25" s="18">
        <f t="shared" si="2"/>
        <v>3.67</v>
      </c>
      <c r="I25" s="1">
        <v>8</v>
      </c>
      <c r="J25" s="51">
        <f t="shared" si="3"/>
        <v>1.9114583333333334E-2</v>
      </c>
      <c r="K25" s="16">
        <v>0.41180555555555554</v>
      </c>
      <c r="L25" s="16">
        <f t="shared" si="5"/>
        <v>1.8055555555555547E-2</v>
      </c>
      <c r="M25" s="51">
        <v>1.7361111111111112E-2</v>
      </c>
      <c r="N25" s="51">
        <f t="shared" si="6"/>
        <v>0.42013888888888884</v>
      </c>
      <c r="O25" s="51"/>
      <c r="P25" s="51"/>
      <c r="Q25" s="51">
        <f t="shared" si="7"/>
        <v>0.42013888888888884</v>
      </c>
      <c r="S25" s="57"/>
      <c r="T25" s="5" t="s">
        <v>72</v>
      </c>
    </row>
    <row r="26" spans="1:20" x14ac:dyDescent="0.2">
      <c r="H26" s="18"/>
      <c r="J26" s="51"/>
      <c r="K26" s="16">
        <v>0.44513888888888892</v>
      </c>
      <c r="L26" s="16">
        <f t="shared" si="5"/>
        <v>3.3333333333333381E-2</v>
      </c>
      <c r="M26" s="51"/>
      <c r="N26" s="51"/>
      <c r="O26" s="51" t="s">
        <v>19</v>
      </c>
      <c r="P26" s="51">
        <v>2.0833333333333332E-2</v>
      </c>
      <c r="Q26" s="13">
        <f t="shared" si="7"/>
        <v>0.44097222222222215</v>
      </c>
      <c r="R26" s="13">
        <v>0.45833333333333331</v>
      </c>
      <c r="S26" s="51"/>
    </row>
    <row r="27" spans="1:20" x14ac:dyDescent="0.2">
      <c r="A27" t="s">
        <v>26</v>
      </c>
      <c r="B27" s="1">
        <v>4.9000000000000004</v>
      </c>
      <c r="C27" s="1">
        <f>C25+B27</f>
        <v>55</v>
      </c>
      <c r="D27" s="1">
        <f>E27-E25</f>
        <v>1134</v>
      </c>
      <c r="E27" s="1">
        <v>3660</v>
      </c>
      <c r="F27" s="1">
        <f>G27-G25</f>
        <v>0</v>
      </c>
      <c r="G27" s="1">
        <v>2912</v>
      </c>
      <c r="H27" s="18">
        <f t="shared" si="2"/>
        <v>16.240000000000002</v>
      </c>
      <c r="I27" s="1">
        <v>8</v>
      </c>
      <c r="J27" s="51">
        <f t="shared" si="3"/>
        <v>8.4583333333333344E-2</v>
      </c>
      <c r="K27" s="16">
        <v>0.52222222222222225</v>
      </c>
      <c r="L27" s="16">
        <f t="shared" si="5"/>
        <v>7.7083333333333337E-2</v>
      </c>
      <c r="M27" s="51">
        <v>8.3333333333333329E-2</v>
      </c>
      <c r="N27" s="51">
        <f>Q26+M27</f>
        <v>0.52430555555555547</v>
      </c>
      <c r="O27" s="51"/>
      <c r="P27" s="51"/>
      <c r="Q27" s="51">
        <f t="shared" si="7"/>
        <v>0.52430555555555547</v>
      </c>
      <c r="R27" s="51">
        <v>0.57291666666666663</v>
      </c>
      <c r="S27" s="57">
        <f>N29-Q26</f>
        <v>0.21527777777777785</v>
      </c>
      <c r="T27" s="5" t="s">
        <v>73</v>
      </c>
    </row>
    <row r="28" spans="1:20" x14ac:dyDescent="0.2">
      <c r="A28" t="s">
        <v>27</v>
      </c>
      <c r="B28" s="1">
        <v>6.2</v>
      </c>
      <c r="C28" s="1">
        <f t="shared" si="0"/>
        <v>61.2</v>
      </c>
      <c r="D28" s="1">
        <f t="shared" si="4"/>
        <v>767</v>
      </c>
      <c r="E28" s="1">
        <v>4427</v>
      </c>
      <c r="F28" s="1">
        <f t="shared" si="1"/>
        <v>182</v>
      </c>
      <c r="G28" s="1">
        <v>3094</v>
      </c>
      <c r="H28" s="18">
        <f t="shared" si="2"/>
        <v>13.870000000000001</v>
      </c>
      <c r="I28" s="1">
        <v>7</v>
      </c>
      <c r="J28" s="51">
        <f t="shared" si="3"/>
        <v>8.2559523809523819E-2</v>
      </c>
      <c r="K28" s="16">
        <v>0.61111111111111105</v>
      </c>
      <c r="L28" s="16">
        <f t="shared" si="5"/>
        <v>8.8888888888888795E-2</v>
      </c>
      <c r="M28" s="51">
        <v>8.3333333333333329E-2</v>
      </c>
      <c r="N28" s="51">
        <f>Q27+M28</f>
        <v>0.60763888888888884</v>
      </c>
      <c r="O28" s="51"/>
      <c r="P28" s="51"/>
      <c r="Q28" s="51">
        <f t="shared" si="7"/>
        <v>0.60763888888888884</v>
      </c>
      <c r="R28" s="51"/>
      <c r="S28" s="57"/>
    </row>
    <row r="29" spans="1:20" x14ac:dyDescent="0.2">
      <c r="A29" t="s">
        <v>28</v>
      </c>
      <c r="B29" s="1">
        <v>4.3</v>
      </c>
      <c r="C29" s="1">
        <f t="shared" si="0"/>
        <v>65.5</v>
      </c>
      <c r="D29" s="1">
        <f t="shared" si="4"/>
        <v>13</v>
      </c>
      <c r="E29" s="1">
        <v>4440</v>
      </c>
      <c r="F29" s="11">
        <f t="shared" si="1"/>
        <v>602</v>
      </c>
      <c r="G29" s="1">
        <v>3696</v>
      </c>
      <c r="H29" s="18">
        <f t="shared" si="2"/>
        <v>4.43</v>
      </c>
      <c r="I29" s="1">
        <v>5</v>
      </c>
      <c r="J29" s="51">
        <f t="shared" si="3"/>
        <v>3.691666666666666E-2</v>
      </c>
      <c r="K29" s="16">
        <v>0.64930555555555558</v>
      </c>
      <c r="L29" s="16">
        <f t="shared" si="5"/>
        <v>3.8194444444444531E-2</v>
      </c>
      <c r="M29" s="51">
        <v>4.8611111111111112E-2</v>
      </c>
      <c r="N29" s="51">
        <f t="shared" ref="N29:N34" si="8">Q28+M29</f>
        <v>0.65625</v>
      </c>
      <c r="O29" s="51" t="s">
        <v>19</v>
      </c>
      <c r="P29" s="51">
        <v>6.9444444444444441E-3</v>
      </c>
      <c r="Q29" s="51">
        <f t="shared" si="7"/>
        <v>0.66319444444444442</v>
      </c>
      <c r="R29" s="51">
        <v>0.71875</v>
      </c>
      <c r="S29" s="57"/>
    </row>
    <row r="30" spans="1:20" x14ac:dyDescent="0.2">
      <c r="H30" s="18"/>
      <c r="J30" s="51"/>
      <c r="K30" s="16"/>
      <c r="L30" s="16"/>
      <c r="M30" s="51"/>
      <c r="N30" s="51"/>
      <c r="O30" s="51"/>
      <c r="P30" s="51"/>
      <c r="Q30" s="51"/>
      <c r="R30" s="51"/>
      <c r="S30" s="19"/>
    </row>
    <row r="31" spans="1:20" x14ac:dyDescent="0.2">
      <c r="A31" t="s">
        <v>29</v>
      </c>
      <c r="B31" s="1">
        <v>2.9</v>
      </c>
      <c r="C31" s="1">
        <f>C29+B31</f>
        <v>68.400000000000006</v>
      </c>
      <c r="D31" s="1">
        <f>E31-E29</f>
        <v>344</v>
      </c>
      <c r="E31" s="1">
        <v>4784</v>
      </c>
      <c r="F31" s="1">
        <f>G31-G29</f>
        <v>7</v>
      </c>
      <c r="G31" s="1">
        <v>3703</v>
      </c>
      <c r="H31" s="18">
        <f t="shared" si="2"/>
        <v>6.34</v>
      </c>
      <c r="I31" s="1">
        <v>7</v>
      </c>
      <c r="J31" s="51">
        <f t="shared" si="3"/>
        <v>3.7738095238095237E-2</v>
      </c>
      <c r="K31" s="16"/>
      <c r="L31" s="16"/>
      <c r="M31" s="51">
        <v>4.1666666666666664E-2</v>
      </c>
      <c r="N31" s="51">
        <f>Q29+M31</f>
        <v>0.70486111111111105</v>
      </c>
      <c r="O31" s="51"/>
      <c r="P31" s="51"/>
      <c r="Q31" s="51">
        <f>Q29+M31+P31</f>
        <v>0.70486111111111105</v>
      </c>
      <c r="R31" s="51"/>
      <c r="S31" s="57">
        <f>N34-Q31</f>
        <v>0.26041666666666663</v>
      </c>
    </row>
    <row r="32" spans="1:20" x14ac:dyDescent="0.2">
      <c r="A32" t="s">
        <v>30</v>
      </c>
      <c r="B32" s="1">
        <v>4.9000000000000004</v>
      </c>
      <c r="C32" s="1">
        <f t="shared" si="0"/>
        <v>73.300000000000011</v>
      </c>
      <c r="D32" s="1">
        <f t="shared" si="4"/>
        <v>38</v>
      </c>
      <c r="E32" s="1">
        <v>4822</v>
      </c>
      <c r="F32" s="11">
        <f t="shared" si="1"/>
        <v>680</v>
      </c>
      <c r="G32" s="1">
        <v>4383</v>
      </c>
      <c r="H32" s="18">
        <f t="shared" si="2"/>
        <v>5.28</v>
      </c>
      <c r="I32" s="1">
        <v>6</v>
      </c>
      <c r="J32" s="51">
        <f t="shared" si="3"/>
        <v>3.6666666666666667E-2</v>
      </c>
      <c r="K32" s="16">
        <v>0.73333333333333339</v>
      </c>
      <c r="L32" s="16">
        <f>K32-K29</f>
        <v>8.4027777777777812E-2</v>
      </c>
      <c r="M32" s="51">
        <v>4.1666666666666664E-2</v>
      </c>
      <c r="N32" s="51">
        <f t="shared" si="8"/>
        <v>0.74652777777777768</v>
      </c>
      <c r="O32" s="51" t="s">
        <v>19</v>
      </c>
      <c r="P32" s="51">
        <v>6.9444444444444441E-3</v>
      </c>
      <c r="Q32" s="51">
        <f t="shared" si="7"/>
        <v>0.7534722222222221</v>
      </c>
      <c r="R32" s="51">
        <v>0.8125</v>
      </c>
      <c r="S32" s="57"/>
    </row>
    <row r="33" spans="1:20" x14ac:dyDescent="0.2">
      <c r="A33" t="s">
        <v>31</v>
      </c>
      <c r="B33" s="1">
        <v>10.7</v>
      </c>
      <c r="C33" s="1">
        <f t="shared" si="0"/>
        <v>84.000000000000014</v>
      </c>
      <c r="D33" s="1">
        <f t="shared" si="4"/>
        <v>954</v>
      </c>
      <c r="E33" s="1">
        <v>5776</v>
      </c>
      <c r="F33" s="1">
        <f t="shared" si="1"/>
        <v>444</v>
      </c>
      <c r="G33" s="1">
        <v>4827</v>
      </c>
      <c r="H33" s="18">
        <f t="shared" si="2"/>
        <v>20.239999999999998</v>
      </c>
      <c r="I33" s="1">
        <v>7</v>
      </c>
      <c r="J33" s="51">
        <f t="shared" si="3"/>
        <v>0.12047619047619046</v>
      </c>
      <c r="K33" s="16">
        <v>0.85138888888888886</v>
      </c>
      <c r="L33" s="16">
        <f t="shared" si="5"/>
        <v>0.11805555555555547</v>
      </c>
      <c r="M33" s="51">
        <v>0.11458333333333333</v>
      </c>
      <c r="N33" s="51">
        <f t="shared" si="8"/>
        <v>0.86805555555555547</v>
      </c>
      <c r="O33" s="51"/>
      <c r="P33" s="51"/>
      <c r="Q33" s="51">
        <f t="shared" si="7"/>
        <v>0.86805555555555547</v>
      </c>
      <c r="R33" s="51"/>
      <c r="S33" s="57"/>
    </row>
    <row r="34" spans="1:20" x14ac:dyDescent="0.2">
      <c r="A34" t="s">
        <v>32</v>
      </c>
      <c r="B34" s="1">
        <v>8.5</v>
      </c>
      <c r="C34" s="1">
        <f t="shared" si="0"/>
        <v>92.500000000000014</v>
      </c>
      <c r="D34" s="1">
        <f t="shared" si="4"/>
        <v>90</v>
      </c>
      <c r="E34" s="1">
        <v>5866</v>
      </c>
      <c r="F34" s="11">
        <f t="shared" si="1"/>
        <v>1460</v>
      </c>
      <c r="G34" s="1">
        <v>6287</v>
      </c>
      <c r="H34" s="18">
        <f t="shared" si="2"/>
        <v>9.4</v>
      </c>
      <c r="I34" s="1">
        <v>5</v>
      </c>
      <c r="J34" s="51">
        <f t="shared" si="3"/>
        <v>7.8333333333333338E-2</v>
      </c>
      <c r="K34" s="16">
        <v>0.94791666666666663</v>
      </c>
      <c r="L34" s="16">
        <f t="shared" si="5"/>
        <v>9.6527777777777768E-2</v>
      </c>
      <c r="M34" s="51">
        <v>9.7222222222222224E-2</v>
      </c>
      <c r="N34" s="51">
        <f t="shared" si="8"/>
        <v>0.96527777777777768</v>
      </c>
      <c r="O34" s="51"/>
      <c r="P34" s="51"/>
      <c r="Q34" s="51">
        <f t="shared" si="7"/>
        <v>0.96527777777777768</v>
      </c>
      <c r="S34" s="57"/>
      <c r="T34" s="5" t="s">
        <v>74</v>
      </c>
    </row>
    <row r="35" spans="1:20" x14ac:dyDescent="0.2">
      <c r="H35" s="18"/>
      <c r="J35" s="51"/>
      <c r="K35" s="16">
        <v>0.99722222222222223</v>
      </c>
      <c r="L35" s="16">
        <f t="shared" si="5"/>
        <v>4.9305555555555602E-2</v>
      </c>
      <c r="M35" s="51"/>
      <c r="N35" s="51"/>
      <c r="O35" s="51" t="s">
        <v>19</v>
      </c>
      <c r="P35" s="51">
        <v>4.1666666666666664E-2</v>
      </c>
      <c r="Q35" s="51">
        <f t="shared" si="7"/>
        <v>1.0069444444444444</v>
      </c>
      <c r="R35" s="51">
        <v>1.125</v>
      </c>
      <c r="S35" s="51"/>
      <c r="T35" s="5" t="s">
        <v>75</v>
      </c>
    </row>
    <row r="36" spans="1:20" x14ac:dyDescent="0.2">
      <c r="A36" t="s">
        <v>34</v>
      </c>
      <c r="B36" s="1">
        <v>6.2</v>
      </c>
      <c r="C36" s="1">
        <f>C34+B36</f>
        <v>98.700000000000017</v>
      </c>
      <c r="D36" s="1">
        <f>E36-E34</f>
        <v>524</v>
      </c>
      <c r="E36" s="1">
        <v>6390</v>
      </c>
      <c r="F36" s="1">
        <f>G36-G34</f>
        <v>188</v>
      </c>
      <c r="G36" s="1">
        <v>6475</v>
      </c>
      <c r="H36" s="18">
        <f t="shared" si="2"/>
        <v>11.440000000000001</v>
      </c>
      <c r="I36" s="1">
        <v>7</v>
      </c>
      <c r="J36" s="51">
        <f t="shared" si="3"/>
        <v>6.8095238095238111E-2</v>
      </c>
      <c r="K36" s="16">
        <v>6.5972222222222224E-2</v>
      </c>
      <c r="L36" s="16">
        <f>K36+24-K35</f>
        <v>23.068749999999998</v>
      </c>
      <c r="M36" s="51">
        <v>6.9444444444444434E-2</v>
      </c>
      <c r="N36" s="51">
        <f>Q35+M36</f>
        <v>1.0763888888888888</v>
      </c>
      <c r="O36" s="51" t="s">
        <v>19</v>
      </c>
      <c r="P36" s="51">
        <v>3.472222222222222E-3</v>
      </c>
      <c r="Q36" s="51">
        <f t="shared" si="7"/>
        <v>1.0798611111111112</v>
      </c>
      <c r="R36" s="51">
        <v>0.22916666666666666</v>
      </c>
      <c r="S36" s="57">
        <f>Q40-Q35</f>
        <v>0.38541666666666674</v>
      </c>
    </row>
    <row r="37" spans="1:20" x14ac:dyDescent="0.2">
      <c r="A37" t="s">
        <v>60</v>
      </c>
      <c r="B37" s="1">
        <v>7.2</v>
      </c>
      <c r="C37" s="1">
        <f t="shared" si="0"/>
        <v>105.90000000000002</v>
      </c>
      <c r="D37" s="1">
        <f t="shared" si="4"/>
        <v>1043</v>
      </c>
      <c r="E37" s="1">
        <v>7433</v>
      </c>
      <c r="F37" s="1">
        <f t="shared" si="1"/>
        <v>125</v>
      </c>
      <c r="G37" s="1">
        <v>6600</v>
      </c>
      <c r="H37" s="18">
        <f t="shared" si="2"/>
        <v>17.63</v>
      </c>
      <c r="I37" s="1">
        <v>6</v>
      </c>
      <c r="J37" s="51">
        <f t="shared" si="3"/>
        <v>0.12243055555555554</v>
      </c>
      <c r="K37" s="16"/>
      <c r="L37" s="16"/>
      <c r="M37" s="51">
        <v>0.125</v>
      </c>
      <c r="N37" s="51">
        <f t="shared" ref="N37:N45" si="9">Q36+M37</f>
        <v>1.2048611111111112</v>
      </c>
      <c r="O37" s="51"/>
      <c r="P37" s="51"/>
      <c r="Q37" s="51">
        <f t="shared" si="7"/>
        <v>1.2048611111111112</v>
      </c>
      <c r="R37" s="51"/>
      <c r="S37" s="57"/>
    </row>
    <row r="38" spans="1:20" x14ac:dyDescent="0.2">
      <c r="A38" t="s">
        <v>61</v>
      </c>
      <c r="B38" s="1">
        <v>7.8</v>
      </c>
      <c r="C38" s="1">
        <f t="shared" si="0"/>
        <v>113.70000000000002</v>
      </c>
      <c r="D38" s="1">
        <f t="shared" si="4"/>
        <v>286</v>
      </c>
      <c r="E38" s="1">
        <v>7719</v>
      </c>
      <c r="F38" s="1">
        <f t="shared" si="1"/>
        <v>357</v>
      </c>
      <c r="G38" s="1">
        <v>6957</v>
      </c>
      <c r="H38" s="18">
        <f t="shared" si="2"/>
        <v>10.66</v>
      </c>
      <c r="I38" s="1">
        <v>6</v>
      </c>
      <c r="J38" s="51">
        <f t="shared" si="3"/>
        <v>7.4027777777777776E-2</v>
      </c>
      <c r="K38" s="16">
        <v>0.28194444444444444</v>
      </c>
      <c r="L38" s="16">
        <f>K38-K36</f>
        <v>0.21597222222222223</v>
      </c>
      <c r="M38" s="51">
        <v>8.3333333333333329E-2</v>
      </c>
      <c r="N38" s="51">
        <f t="shared" si="9"/>
        <v>1.2881944444444444</v>
      </c>
      <c r="O38" s="51" t="s">
        <v>19</v>
      </c>
      <c r="P38" s="51">
        <v>1.0416666666666666E-2</v>
      </c>
      <c r="Q38" s="51">
        <f t="shared" si="7"/>
        <v>1.2986111111111112</v>
      </c>
      <c r="R38" s="51">
        <v>0.46875</v>
      </c>
      <c r="S38" s="57"/>
    </row>
    <row r="39" spans="1:20" x14ac:dyDescent="0.2">
      <c r="A39" t="s">
        <v>37</v>
      </c>
      <c r="B39" s="1">
        <v>5.0999999999999996</v>
      </c>
      <c r="C39" s="1">
        <f t="shared" si="0"/>
        <v>118.80000000000001</v>
      </c>
      <c r="D39" s="1">
        <f t="shared" si="4"/>
        <v>17</v>
      </c>
      <c r="E39" s="1">
        <v>7736</v>
      </c>
      <c r="F39" s="11">
        <f t="shared" si="1"/>
        <v>773</v>
      </c>
      <c r="G39" s="1">
        <v>7730</v>
      </c>
      <c r="H39" s="18">
        <f t="shared" si="2"/>
        <v>5.27</v>
      </c>
      <c r="I39" s="1">
        <v>5</v>
      </c>
      <c r="J39" s="51">
        <f t="shared" si="3"/>
        <v>4.3916666666666659E-2</v>
      </c>
      <c r="K39" s="16"/>
      <c r="L39" s="16"/>
      <c r="M39" s="51">
        <v>5.2083333333333336E-2</v>
      </c>
      <c r="N39" s="51">
        <f t="shared" si="9"/>
        <v>1.3506944444444444</v>
      </c>
      <c r="O39" s="51"/>
      <c r="P39" s="51"/>
      <c r="Q39" s="51">
        <f t="shared" si="7"/>
        <v>1.3506944444444444</v>
      </c>
      <c r="R39" s="51"/>
      <c r="S39" s="57"/>
    </row>
    <row r="40" spans="1:20" x14ac:dyDescent="0.2">
      <c r="A40" t="s">
        <v>38</v>
      </c>
      <c r="B40" s="1">
        <v>3.8</v>
      </c>
      <c r="C40" s="1">
        <f t="shared" si="0"/>
        <v>122.60000000000001</v>
      </c>
      <c r="D40" s="1">
        <f t="shared" si="4"/>
        <v>12</v>
      </c>
      <c r="E40" s="1">
        <v>7748</v>
      </c>
      <c r="F40" s="1">
        <f t="shared" si="1"/>
        <v>82</v>
      </c>
      <c r="G40" s="1">
        <v>7812</v>
      </c>
      <c r="H40" s="18">
        <f t="shared" si="2"/>
        <v>3.92</v>
      </c>
      <c r="I40" s="1">
        <v>6</v>
      </c>
      <c r="J40" s="51">
        <f t="shared" si="3"/>
        <v>2.7222222222222221E-2</v>
      </c>
      <c r="K40" s="16">
        <v>0.36527777777777781</v>
      </c>
      <c r="L40" s="16">
        <f>K40-K38</f>
        <v>8.333333333333337E-2</v>
      </c>
      <c r="M40" s="51">
        <v>3.125E-2</v>
      </c>
      <c r="N40" s="51">
        <f t="shared" si="9"/>
        <v>1.3819444444444444</v>
      </c>
      <c r="O40" s="51" t="s">
        <v>19</v>
      </c>
      <c r="P40" s="51">
        <v>1.0416666666666666E-2</v>
      </c>
      <c r="Q40" s="51">
        <f t="shared" si="7"/>
        <v>1.3923611111111112</v>
      </c>
      <c r="R40" s="51">
        <v>0.55208333333333337</v>
      </c>
      <c r="S40" s="57"/>
    </row>
    <row r="41" spans="1:20" x14ac:dyDescent="0.2">
      <c r="A41" t="s">
        <v>39</v>
      </c>
      <c r="B41" s="1">
        <v>3.5</v>
      </c>
      <c r="C41" s="1">
        <f t="shared" si="0"/>
        <v>126.10000000000001</v>
      </c>
      <c r="D41" s="1">
        <f t="shared" si="4"/>
        <v>535</v>
      </c>
      <c r="E41" s="1">
        <v>8283</v>
      </c>
      <c r="F41" s="1">
        <f t="shared" si="1"/>
        <v>3</v>
      </c>
      <c r="G41" s="1">
        <v>7815</v>
      </c>
      <c r="H41" s="18">
        <f t="shared" si="2"/>
        <v>8.85</v>
      </c>
      <c r="I41" s="1">
        <v>6</v>
      </c>
      <c r="J41" s="51">
        <f t="shared" si="3"/>
        <v>6.145833333333333E-2</v>
      </c>
      <c r="K41" s="16"/>
      <c r="L41" s="16"/>
      <c r="M41" s="51">
        <v>6.25E-2</v>
      </c>
      <c r="N41" s="51">
        <f t="shared" si="9"/>
        <v>1.4548611111111112</v>
      </c>
      <c r="O41" s="51"/>
      <c r="P41" s="51"/>
      <c r="Q41" s="51">
        <f t="shared" si="7"/>
        <v>1.4548611111111112</v>
      </c>
      <c r="R41" s="51"/>
      <c r="S41" s="57">
        <f>Q45-Q40</f>
        <v>0.28819444444444464</v>
      </c>
    </row>
    <row r="42" spans="1:20" x14ac:dyDescent="0.2">
      <c r="A42" t="s">
        <v>40</v>
      </c>
      <c r="B42" s="1">
        <v>3.5</v>
      </c>
      <c r="C42" s="1">
        <f t="shared" si="0"/>
        <v>129.60000000000002</v>
      </c>
      <c r="D42" s="1">
        <f t="shared" si="4"/>
        <v>591</v>
      </c>
      <c r="E42" s="1">
        <v>8874</v>
      </c>
      <c r="F42" s="1">
        <f t="shared" si="1"/>
        <v>183</v>
      </c>
      <c r="G42" s="1">
        <v>7998</v>
      </c>
      <c r="H42" s="18">
        <f t="shared" si="2"/>
        <v>9.41</v>
      </c>
      <c r="I42" s="1">
        <v>6</v>
      </c>
      <c r="J42" s="51">
        <f t="shared" si="3"/>
        <v>6.5347222222222223E-2</v>
      </c>
      <c r="K42" s="16">
        <v>0.49444444444444446</v>
      </c>
      <c r="L42" s="16">
        <f>K42-K40</f>
        <v>0.12916666666666665</v>
      </c>
      <c r="M42" s="51">
        <v>6.9444444444444434E-2</v>
      </c>
      <c r="N42" s="51">
        <f t="shared" si="9"/>
        <v>1.5243055555555556</v>
      </c>
      <c r="O42" s="51"/>
      <c r="P42" s="51"/>
      <c r="Q42" s="51">
        <f t="shared" si="7"/>
        <v>1.5243055555555556</v>
      </c>
      <c r="R42" s="51"/>
      <c r="S42" s="57"/>
    </row>
    <row r="43" spans="1:20" x14ac:dyDescent="0.2">
      <c r="A43" t="s">
        <v>41</v>
      </c>
      <c r="B43" s="1">
        <v>3.9</v>
      </c>
      <c r="C43" s="1">
        <f t="shared" si="0"/>
        <v>133.50000000000003</v>
      </c>
      <c r="D43" s="1">
        <f t="shared" si="4"/>
        <v>147</v>
      </c>
      <c r="E43" s="1">
        <v>9021</v>
      </c>
      <c r="F43" s="1">
        <f t="shared" si="1"/>
        <v>459</v>
      </c>
      <c r="G43" s="1">
        <v>8457</v>
      </c>
      <c r="H43" s="18">
        <f t="shared" si="2"/>
        <v>5.37</v>
      </c>
      <c r="I43" s="1">
        <v>5</v>
      </c>
      <c r="J43" s="51">
        <f t="shared" si="3"/>
        <v>4.4750000000000005E-2</v>
      </c>
      <c r="K43" s="16">
        <v>0.54999999999999993</v>
      </c>
      <c r="L43" s="16">
        <f t="shared" si="5"/>
        <v>5.5555555555555469E-2</v>
      </c>
      <c r="M43" s="51">
        <v>4.8611111111111112E-2</v>
      </c>
      <c r="N43" s="51">
        <f t="shared" si="9"/>
        <v>1.5729166666666667</v>
      </c>
      <c r="O43" s="51"/>
      <c r="P43" s="51"/>
      <c r="Q43" s="51">
        <f t="shared" si="7"/>
        <v>1.5729166666666667</v>
      </c>
      <c r="R43" s="51">
        <v>0.72916666666666663</v>
      </c>
      <c r="S43" s="57"/>
    </row>
    <row r="44" spans="1:20" x14ac:dyDescent="0.2">
      <c r="A44" t="s">
        <v>42</v>
      </c>
      <c r="B44" s="1">
        <v>4.4000000000000004</v>
      </c>
      <c r="C44" s="1">
        <f t="shared" si="0"/>
        <v>137.90000000000003</v>
      </c>
      <c r="D44" s="1">
        <f t="shared" si="4"/>
        <v>0</v>
      </c>
      <c r="E44" s="1">
        <v>9021</v>
      </c>
      <c r="F44" s="11">
        <f t="shared" si="1"/>
        <v>772</v>
      </c>
      <c r="G44" s="1">
        <v>9229</v>
      </c>
      <c r="H44" s="18">
        <f t="shared" si="2"/>
        <v>4.4000000000000004</v>
      </c>
      <c r="I44" s="1">
        <v>5</v>
      </c>
      <c r="J44" s="51">
        <f t="shared" si="3"/>
        <v>3.6666666666666674E-2</v>
      </c>
      <c r="K44" s="16">
        <v>0.58958333333333335</v>
      </c>
      <c r="L44" s="16">
        <f t="shared" si="5"/>
        <v>3.9583333333333415E-2</v>
      </c>
      <c r="M44" s="51">
        <v>4.1666666666666664E-2</v>
      </c>
      <c r="N44" s="51">
        <f t="shared" si="9"/>
        <v>1.6145833333333335</v>
      </c>
      <c r="O44" s="51" t="s">
        <v>19</v>
      </c>
      <c r="P44" s="51">
        <v>3.472222222222222E-3</v>
      </c>
      <c r="Q44" s="51">
        <f t="shared" si="7"/>
        <v>1.6180555555555558</v>
      </c>
      <c r="R44" s="51">
        <v>0.77083333333333337</v>
      </c>
      <c r="S44" s="57"/>
    </row>
    <row r="45" spans="1:20" x14ac:dyDescent="0.2">
      <c r="A45" t="s">
        <v>43</v>
      </c>
      <c r="B45" s="1">
        <v>7.8</v>
      </c>
      <c r="C45" s="1">
        <f>C44+B45</f>
        <v>145.70000000000005</v>
      </c>
      <c r="D45" s="1">
        <f>E45-E44</f>
        <v>140</v>
      </c>
      <c r="E45" s="1">
        <v>9161</v>
      </c>
      <c r="F45" s="1">
        <f>G45-G44</f>
        <v>128</v>
      </c>
      <c r="G45" s="1">
        <v>9357</v>
      </c>
      <c r="H45" s="18">
        <f t="shared" si="2"/>
        <v>9.1999999999999993</v>
      </c>
      <c r="I45" s="1">
        <v>6.5</v>
      </c>
      <c r="J45" s="51">
        <f t="shared" si="3"/>
        <v>5.8974358974358966E-2</v>
      </c>
      <c r="K45" s="16">
        <v>0.64930555555555558</v>
      </c>
      <c r="L45" s="16">
        <f t="shared" si="5"/>
        <v>5.9722222222222232E-2</v>
      </c>
      <c r="M45" s="51">
        <v>6.25E-2</v>
      </c>
      <c r="N45" s="51">
        <f t="shared" si="9"/>
        <v>1.6805555555555558</v>
      </c>
      <c r="O45" s="51"/>
      <c r="P45" s="51"/>
      <c r="Q45" s="51">
        <f t="shared" si="7"/>
        <v>1.6805555555555558</v>
      </c>
      <c r="R45" s="51">
        <v>0.83333333333333337</v>
      </c>
      <c r="S45" s="57"/>
    </row>
    <row r="46" spans="1:20" x14ac:dyDescent="0.2">
      <c r="B46" s="1">
        <f>SUM(B18:B45)</f>
        <v>145.70000000000005</v>
      </c>
      <c r="J46" s="51"/>
      <c r="K46" s="16"/>
      <c r="L46" s="16"/>
      <c r="M46" s="51"/>
      <c r="N46" s="2"/>
      <c r="O46" s="2"/>
      <c r="P46" s="2"/>
      <c r="Q46" s="2"/>
      <c r="R46" s="2"/>
    </row>
    <row r="48" spans="1:20" x14ac:dyDescent="0.2">
      <c r="A48" t="s">
        <v>76</v>
      </c>
      <c r="I48" s="17" t="s">
        <v>77</v>
      </c>
    </row>
    <row r="49" spans="9:9" x14ac:dyDescent="0.2">
      <c r="I49" s="17" t="s">
        <v>78</v>
      </c>
    </row>
  </sheetData>
  <mergeCells count="6">
    <mergeCell ref="S18:S25"/>
    <mergeCell ref="S36:S40"/>
    <mergeCell ref="S41:S45"/>
    <mergeCell ref="K16:L16"/>
    <mergeCell ref="S27:S29"/>
    <mergeCell ref="S31:S34"/>
  </mergeCells>
  <pageMargins left="0.7" right="0.7" top="0.75" bottom="0.75" header="0.3" footer="0.3"/>
  <pageSetup paperSize="9" scale="58" orientation="landscape" horizontalDpi="0" verticalDpi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752C9-2832-B449-86FB-79B2837ED5A9}">
  <sheetPr>
    <pageSetUpPr fitToPage="1"/>
  </sheetPr>
  <dimension ref="A15:T51"/>
  <sheetViews>
    <sheetView tabSelected="1" topLeftCell="A26" zoomScale="113" zoomScaleNormal="113" workbookViewId="0">
      <pane xSplit="4960" activePane="topRight"/>
      <selection activeCell="T36" sqref="T36"/>
      <selection pane="topRight" activeCell="T36" sqref="T36"/>
    </sheetView>
  </sheetViews>
  <sheetFormatPr baseColWidth="10" defaultColWidth="11" defaultRowHeight="16" outlineLevelCol="1" x14ac:dyDescent="0.2"/>
  <cols>
    <col min="1" max="1" width="25.1640625" customWidth="1"/>
    <col min="2" max="2" width="7.5" style="1" customWidth="1"/>
    <col min="3" max="3" width="9.33203125" style="1" customWidth="1"/>
    <col min="4" max="4" width="5.33203125" style="1" customWidth="1"/>
    <col min="5" max="5" width="9.6640625" style="1" customWidth="1"/>
    <col min="6" max="6" width="6.33203125" style="1" customWidth="1"/>
    <col min="7" max="8" width="9.33203125" style="1" customWidth="1"/>
    <col min="9" max="9" width="8.33203125" style="1" customWidth="1" outlineLevel="1"/>
    <col min="10" max="10" width="9.5" style="1" customWidth="1" outlineLevel="1"/>
    <col min="11" max="12" width="8.33203125" style="14" customWidth="1" outlineLevel="1"/>
    <col min="13" max="13" width="8.33203125" style="24" customWidth="1" outlineLevel="1"/>
    <col min="14" max="14" width="9.1640625" style="26" customWidth="1"/>
    <col min="15" max="15" width="9.33203125" style="1" customWidth="1"/>
    <col min="16" max="16" width="9.1640625" style="1" customWidth="1"/>
    <col min="17" max="18" width="9.6640625" style="1" customWidth="1"/>
    <col min="19" max="19" width="7.5" style="46" customWidth="1"/>
    <col min="20" max="20" width="30.6640625" style="37" customWidth="1"/>
  </cols>
  <sheetData>
    <row r="15" spans="2:20" ht="31" customHeight="1" x14ac:dyDescent="0.2"/>
    <row r="16" spans="2:20" x14ac:dyDescent="0.2">
      <c r="B16" s="1" t="s">
        <v>0</v>
      </c>
      <c r="C16" s="1" t="s">
        <v>1</v>
      </c>
      <c r="D16" s="1" t="s">
        <v>2</v>
      </c>
      <c r="E16" s="1" t="s">
        <v>3</v>
      </c>
      <c r="F16" s="1" t="s">
        <v>4</v>
      </c>
      <c r="G16" s="1" t="s">
        <v>5</v>
      </c>
      <c r="H16" s="1" t="s">
        <v>6</v>
      </c>
      <c r="I16" s="1" t="s">
        <v>7</v>
      </c>
      <c r="J16" s="1" t="s">
        <v>8</v>
      </c>
      <c r="K16" s="63" t="s">
        <v>79</v>
      </c>
      <c r="L16" s="63"/>
      <c r="M16" s="30" t="s">
        <v>80</v>
      </c>
      <c r="N16" s="26" t="s">
        <v>8</v>
      </c>
      <c r="O16" s="1" t="s">
        <v>10</v>
      </c>
      <c r="P16" s="1" t="s">
        <v>11</v>
      </c>
      <c r="R16" s="1" t="s">
        <v>10</v>
      </c>
      <c r="S16" s="46" t="s">
        <v>63</v>
      </c>
      <c r="T16" s="17"/>
    </row>
    <row r="17" spans="1:20" x14ac:dyDescent="0.2">
      <c r="J17" s="1" t="s">
        <v>13</v>
      </c>
      <c r="K17" s="55"/>
      <c r="L17" s="55"/>
      <c r="M17" s="30"/>
      <c r="N17" s="26" t="s">
        <v>14</v>
      </c>
      <c r="O17" s="51" t="s">
        <v>15</v>
      </c>
      <c r="P17" s="51"/>
      <c r="Q17" s="51"/>
      <c r="R17" s="51" t="s">
        <v>16</v>
      </c>
      <c r="S17" s="47"/>
    </row>
    <row r="18" spans="1:20" x14ac:dyDescent="0.2">
      <c r="A18" t="s">
        <v>17</v>
      </c>
      <c r="B18" s="1">
        <v>0</v>
      </c>
      <c r="C18" s="1">
        <f>B18</f>
        <v>0</v>
      </c>
      <c r="D18" s="1">
        <f>E18</f>
        <v>0</v>
      </c>
      <c r="E18" s="1">
        <v>0</v>
      </c>
      <c r="F18" s="1">
        <f>G18</f>
        <v>0</v>
      </c>
      <c r="G18" s="1">
        <v>0</v>
      </c>
      <c r="J18" s="7"/>
      <c r="K18" s="31"/>
      <c r="L18" s="31"/>
      <c r="M18" s="32"/>
      <c r="N18" s="27"/>
      <c r="O18" s="51">
        <v>0.99305555555555547</v>
      </c>
      <c r="P18" s="51"/>
      <c r="Q18" s="51"/>
      <c r="R18" s="51">
        <f>O18+P18</f>
        <v>0.99305555555555547</v>
      </c>
      <c r="S18" s="47"/>
      <c r="T18" s="37" t="s">
        <v>81</v>
      </c>
    </row>
    <row r="19" spans="1:20" x14ac:dyDescent="0.2">
      <c r="A19" s="29" t="s">
        <v>18</v>
      </c>
      <c r="B19" s="1">
        <v>6.7</v>
      </c>
      <c r="C19" s="1">
        <f>C18+B19</f>
        <v>6.7</v>
      </c>
      <c r="D19" s="1">
        <f>E19-E18</f>
        <v>768</v>
      </c>
      <c r="E19" s="1">
        <v>768</v>
      </c>
      <c r="F19" s="1">
        <f>G19-G18</f>
        <v>49</v>
      </c>
      <c r="G19" s="1">
        <v>49</v>
      </c>
      <c r="H19" s="18">
        <f>B19+D19/100</f>
        <v>14.379999999999999</v>
      </c>
      <c r="I19" s="1">
        <v>9.5</v>
      </c>
      <c r="J19" s="51">
        <f>(B19+D19/100)/I19/24</f>
        <v>6.3070175438596485E-2</v>
      </c>
      <c r="K19" s="33">
        <v>6.25E-2</v>
      </c>
      <c r="L19" s="33">
        <f>K19</f>
        <v>6.25E-2</v>
      </c>
      <c r="M19" s="34"/>
      <c r="N19" s="28">
        <v>6.25E-2</v>
      </c>
      <c r="O19" s="51">
        <f>O18+N19</f>
        <v>1.0555555555555554</v>
      </c>
      <c r="P19" s="51">
        <v>3.472222222222222E-3</v>
      </c>
      <c r="Q19" s="51" t="s">
        <v>82</v>
      </c>
      <c r="R19" s="51">
        <f>O19+P19</f>
        <v>1.0590277777777777</v>
      </c>
      <c r="S19" s="47"/>
      <c r="T19" s="37" t="s">
        <v>83</v>
      </c>
    </row>
    <row r="20" spans="1:20" x14ac:dyDescent="0.2">
      <c r="A20" t="s">
        <v>20</v>
      </c>
      <c r="B20" s="1">
        <v>4.4000000000000004</v>
      </c>
      <c r="C20" s="1">
        <f t="shared" ref="C20:C44" si="0">C19+B20</f>
        <v>11.100000000000001</v>
      </c>
      <c r="D20" s="1">
        <f>E20-E19</f>
        <v>518</v>
      </c>
      <c r="E20" s="1">
        <v>1286</v>
      </c>
      <c r="F20" s="1">
        <f t="shared" ref="F20:F44" si="1">G20-G19</f>
        <v>74</v>
      </c>
      <c r="G20" s="1">
        <v>123</v>
      </c>
      <c r="H20" s="18">
        <f t="shared" ref="H20:H45" si="2">B20+D20/100</f>
        <v>9.58</v>
      </c>
      <c r="I20" s="1">
        <v>7.5</v>
      </c>
      <c r="J20" s="51">
        <f t="shared" ref="J20:J45" si="3">(B20+D20/100)/I20/24</f>
        <v>5.3222222222222226E-2</v>
      </c>
      <c r="K20" s="33">
        <v>0.11666666666666665</v>
      </c>
      <c r="L20" s="33">
        <f>K20-K19</f>
        <v>5.4166666666666655E-2</v>
      </c>
      <c r="M20" s="34"/>
      <c r="N20" s="28">
        <v>5.2083333333333336E-2</v>
      </c>
      <c r="O20" s="51">
        <f t="shared" ref="O20:O25" si="4">R19+N20</f>
        <v>1.1111111111111109</v>
      </c>
      <c r="P20" s="51"/>
      <c r="Q20" s="51"/>
      <c r="R20" s="51">
        <f>R19+N20+P20</f>
        <v>1.1111111111111109</v>
      </c>
      <c r="S20" s="47"/>
    </row>
    <row r="21" spans="1:20" x14ac:dyDescent="0.2">
      <c r="A21" s="35" t="s">
        <v>21</v>
      </c>
      <c r="B21" s="1">
        <v>3.1</v>
      </c>
      <c r="C21" s="1">
        <f t="shared" si="0"/>
        <v>14.200000000000001</v>
      </c>
      <c r="D21" s="1">
        <f t="shared" ref="D21:D44" si="5">E21-E20</f>
        <v>46</v>
      </c>
      <c r="E21" s="1">
        <v>1332</v>
      </c>
      <c r="F21" s="1">
        <f t="shared" si="1"/>
        <v>466</v>
      </c>
      <c r="G21" s="1">
        <v>589</v>
      </c>
      <c r="H21" s="18">
        <f t="shared" si="2"/>
        <v>3.56</v>
      </c>
      <c r="I21" s="1">
        <v>6</v>
      </c>
      <c r="J21" s="51">
        <f t="shared" si="3"/>
        <v>2.4722222222222225E-2</v>
      </c>
      <c r="K21" s="33">
        <v>0.14375000000000002</v>
      </c>
      <c r="L21" s="33">
        <f t="shared" ref="L21:L45" si="6">K21-K20</f>
        <v>2.7083333333333362E-2</v>
      </c>
      <c r="M21" s="34"/>
      <c r="N21" s="28">
        <v>2.4305555555555556E-2</v>
      </c>
      <c r="O21" s="51">
        <f t="shared" si="4"/>
        <v>1.1354166666666665</v>
      </c>
      <c r="P21" s="51">
        <v>3.472222222222222E-3</v>
      </c>
      <c r="Q21" s="51" t="s">
        <v>84</v>
      </c>
      <c r="R21" s="51">
        <f>R20+N21+P21</f>
        <v>1.1388888888888888</v>
      </c>
      <c r="S21" s="47">
        <v>0.14583333333333334</v>
      </c>
      <c r="T21" s="37" t="s">
        <v>85</v>
      </c>
    </row>
    <row r="22" spans="1:20" x14ac:dyDescent="0.2">
      <c r="A22" t="s">
        <v>22</v>
      </c>
      <c r="B22" s="1">
        <v>5.4</v>
      </c>
      <c r="C22" s="1">
        <f t="shared" si="0"/>
        <v>19.600000000000001</v>
      </c>
      <c r="D22" s="1">
        <f t="shared" si="5"/>
        <v>628</v>
      </c>
      <c r="E22" s="1">
        <v>1960</v>
      </c>
      <c r="F22" s="1">
        <f t="shared" si="1"/>
        <v>9</v>
      </c>
      <c r="G22" s="1">
        <v>598</v>
      </c>
      <c r="H22" s="18">
        <f t="shared" si="2"/>
        <v>11.68</v>
      </c>
      <c r="I22" s="1">
        <v>8</v>
      </c>
      <c r="J22" s="51">
        <f t="shared" si="3"/>
        <v>6.083333333333333E-2</v>
      </c>
      <c r="K22" s="33">
        <v>0.20416666666666669</v>
      </c>
      <c r="L22" s="33">
        <f t="shared" si="6"/>
        <v>6.0416666666666674E-2</v>
      </c>
      <c r="M22" s="34"/>
      <c r="N22" s="28">
        <v>6.25E-2</v>
      </c>
      <c r="O22" s="51">
        <f t="shared" si="4"/>
        <v>1.2013888888888888</v>
      </c>
      <c r="P22" s="51"/>
      <c r="Q22" s="51"/>
      <c r="R22" s="51">
        <f>R21+N22+P22</f>
        <v>1.2013888888888888</v>
      </c>
      <c r="S22" s="47"/>
    </row>
    <row r="23" spans="1:20" x14ac:dyDescent="0.2">
      <c r="A23" s="35" t="s">
        <v>23</v>
      </c>
      <c r="B23" s="1">
        <v>16.100000000000001</v>
      </c>
      <c r="C23" s="1">
        <f t="shared" si="0"/>
        <v>35.700000000000003</v>
      </c>
      <c r="D23" s="1">
        <f t="shared" si="5"/>
        <v>533</v>
      </c>
      <c r="E23" s="1">
        <v>2493</v>
      </c>
      <c r="F23" s="1">
        <f t="shared" si="1"/>
        <v>933</v>
      </c>
      <c r="G23" s="1">
        <v>1531</v>
      </c>
      <c r="H23" s="18">
        <f t="shared" si="2"/>
        <v>21.43</v>
      </c>
      <c r="I23" s="1">
        <v>7.5</v>
      </c>
      <c r="J23" s="51">
        <f t="shared" si="3"/>
        <v>0.11905555555555557</v>
      </c>
      <c r="K23" s="33">
        <v>0.32777777777777778</v>
      </c>
      <c r="L23" s="33">
        <f t="shared" si="6"/>
        <v>0.12361111111111109</v>
      </c>
      <c r="M23" s="34"/>
      <c r="N23" s="28">
        <v>0.125</v>
      </c>
      <c r="O23" s="51">
        <f t="shared" si="4"/>
        <v>1.3263888888888888</v>
      </c>
      <c r="P23" s="51">
        <v>6.9444444444444441E-3</v>
      </c>
      <c r="Q23" s="51" t="s">
        <v>84</v>
      </c>
      <c r="R23" s="51">
        <f>R22+N23+P23</f>
        <v>1.3333333333333333</v>
      </c>
      <c r="S23" s="47">
        <v>0.35416666666666669</v>
      </c>
      <c r="T23" s="37" t="s">
        <v>86</v>
      </c>
    </row>
    <row r="24" spans="1:20" ht="17" thickBot="1" x14ac:dyDescent="0.25">
      <c r="A24" t="s">
        <v>24</v>
      </c>
      <c r="B24" s="1">
        <v>11</v>
      </c>
      <c r="C24" s="1">
        <f t="shared" si="0"/>
        <v>46.7</v>
      </c>
      <c r="D24" s="1">
        <f t="shared" si="5"/>
        <v>6</v>
      </c>
      <c r="E24" s="1">
        <v>2499</v>
      </c>
      <c r="F24" s="1">
        <f t="shared" si="1"/>
        <v>1285</v>
      </c>
      <c r="G24" s="1">
        <v>2816</v>
      </c>
      <c r="H24" s="18">
        <f t="shared" si="2"/>
        <v>11.06</v>
      </c>
      <c r="I24" s="1">
        <v>7</v>
      </c>
      <c r="J24" s="51">
        <f t="shared" si="3"/>
        <v>6.5833333333333341E-2</v>
      </c>
      <c r="K24" s="33">
        <v>0.39374999999999999</v>
      </c>
      <c r="L24" s="33">
        <f t="shared" si="6"/>
        <v>6.597222222222221E-2</v>
      </c>
      <c r="M24" s="34">
        <v>6.1805555555555572E-2</v>
      </c>
      <c r="N24" s="28">
        <v>6.9444444444444434E-2</v>
      </c>
      <c r="O24" s="51">
        <f t="shared" si="4"/>
        <v>1.4027777777777777</v>
      </c>
      <c r="P24" s="51"/>
      <c r="Q24" s="51"/>
      <c r="R24" s="51">
        <f>R23+N24+P24</f>
        <v>1.4027777777777777</v>
      </c>
      <c r="S24" s="47"/>
    </row>
    <row r="25" spans="1:20" x14ac:dyDescent="0.2">
      <c r="A25" s="36" t="s">
        <v>87</v>
      </c>
      <c r="B25" s="1">
        <v>3.4</v>
      </c>
      <c r="C25" s="1">
        <f t="shared" si="0"/>
        <v>50.1</v>
      </c>
      <c r="D25" s="1">
        <f t="shared" si="5"/>
        <v>27</v>
      </c>
      <c r="E25" s="1">
        <v>2526</v>
      </c>
      <c r="F25" s="1">
        <f t="shared" si="1"/>
        <v>96</v>
      </c>
      <c r="G25" s="1">
        <v>2912</v>
      </c>
      <c r="H25" s="18">
        <f t="shared" si="2"/>
        <v>3.67</v>
      </c>
      <c r="I25" s="1">
        <v>8</v>
      </c>
      <c r="J25" s="51">
        <f t="shared" si="3"/>
        <v>1.9114583333333334E-2</v>
      </c>
      <c r="K25" s="33">
        <v>0.41180555555555554</v>
      </c>
      <c r="L25" s="33">
        <f t="shared" si="6"/>
        <v>1.8055555555555547E-2</v>
      </c>
      <c r="M25" s="34">
        <v>1.8749999999999961E-2</v>
      </c>
      <c r="N25" s="28">
        <v>2.0833333333333332E-2</v>
      </c>
      <c r="O25" s="51">
        <f t="shared" si="4"/>
        <v>1.4236111111111109</v>
      </c>
      <c r="P25" s="51"/>
      <c r="Q25" s="42" t="s">
        <v>88</v>
      </c>
      <c r="R25" s="51"/>
      <c r="T25" s="37" t="s">
        <v>89</v>
      </c>
    </row>
    <row r="26" spans="1:20" ht="17" thickBot="1" x14ac:dyDescent="0.25">
      <c r="H26" s="18"/>
      <c r="J26" s="51"/>
      <c r="K26" s="33">
        <v>0.44513888888888892</v>
      </c>
      <c r="L26" s="33">
        <f t="shared" si="6"/>
        <v>3.3333333333333381E-2</v>
      </c>
      <c r="M26" s="34"/>
      <c r="N26" s="28"/>
      <c r="O26" s="51"/>
      <c r="P26" s="51">
        <v>2.0833333333333332E-2</v>
      </c>
      <c r="Q26" s="43" t="s">
        <v>90</v>
      </c>
      <c r="R26" s="51">
        <f>O25+P26</f>
        <v>1.4444444444444442</v>
      </c>
      <c r="S26" s="47">
        <v>0.45833333333333331</v>
      </c>
      <c r="T26" s="37" t="s">
        <v>91</v>
      </c>
    </row>
    <row r="27" spans="1:20" x14ac:dyDescent="0.2">
      <c r="A27" t="s">
        <v>26</v>
      </c>
      <c r="B27" s="1">
        <v>4.9000000000000004</v>
      </c>
      <c r="C27" s="1">
        <f>C25+B27</f>
        <v>55</v>
      </c>
      <c r="D27" s="1">
        <f>E27-E25</f>
        <v>1134</v>
      </c>
      <c r="E27" s="1">
        <v>3660</v>
      </c>
      <c r="F27" s="1">
        <f>G27-G25</f>
        <v>0</v>
      </c>
      <c r="G27" s="1">
        <v>2912</v>
      </c>
      <c r="H27" s="18">
        <f t="shared" si="2"/>
        <v>16.240000000000002</v>
      </c>
      <c r="I27" s="1">
        <v>8</v>
      </c>
      <c r="J27" s="51">
        <f t="shared" si="3"/>
        <v>8.4583333333333344E-2</v>
      </c>
      <c r="K27" s="33">
        <v>0.52222222222222225</v>
      </c>
      <c r="L27" s="33">
        <f t="shared" si="6"/>
        <v>7.7083333333333337E-2</v>
      </c>
      <c r="M27" s="34">
        <v>7.8472222222222221E-2</v>
      </c>
      <c r="N27" s="28">
        <v>7.9861111111111105E-2</v>
      </c>
      <c r="O27" s="51">
        <f t="shared" ref="O27:O33" si="7">R26+N27</f>
        <v>1.5243055555555554</v>
      </c>
      <c r="P27" s="51"/>
      <c r="Q27" s="51"/>
      <c r="R27" s="51">
        <f t="shared" ref="R27:R32" si="8">R26+N27+P27</f>
        <v>1.5243055555555554</v>
      </c>
      <c r="S27" s="47">
        <v>0.57291666666666663</v>
      </c>
      <c r="T27" s="37" t="s">
        <v>92</v>
      </c>
    </row>
    <row r="28" spans="1:20" x14ac:dyDescent="0.2">
      <c r="A28" t="s">
        <v>27</v>
      </c>
      <c r="B28" s="1">
        <v>6.2</v>
      </c>
      <c r="C28" s="1">
        <f t="shared" si="0"/>
        <v>61.2</v>
      </c>
      <c r="D28" s="1">
        <f t="shared" si="5"/>
        <v>767</v>
      </c>
      <c r="E28" s="1">
        <v>4427</v>
      </c>
      <c r="F28" s="1">
        <f t="shared" si="1"/>
        <v>182</v>
      </c>
      <c r="G28" s="1">
        <v>3094</v>
      </c>
      <c r="H28" s="18">
        <f t="shared" si="2"/>
        <v>13.870000000000001</v>
      </c>
      <c r="I28" s="1">
        <v>7</v>
      </c>
      <c r="J28" s="51">
        <f t="shared" si="3"/>
        <v>8.2559523809523819E-2</v>
      </c>
      <c r="K28" s="33">
        <v>0.61111111111111105</v>
      </c>
      <c r="L28" s="33">
        <f t="shared" si="6"/>
        <v>8.8888888888888795E-2</v>
      </c>
      <c r="M28" s="34">
        <v>8.3333333333333343E-2</v>
      </c>
      <c r="N28" s="28">
        <v>9.0277777777777776E-2</v>
      </c>
      <c r="O28" s="51">
        <f t="shared" si="7"/>
        <v>1.614583333333333</v>
      </c>
      <c r="P28" s="51"/>
      <c r="Q28" s="51"/>
      <c r="R28" s="51">
        <f t="shared" si="8"/>
        <v>1.614583333333333</v>
      </c>
      <c r="S28" s="47"/>
      <c r="T28" s="37" t="s">
        <v>93</v>
      </c>
    </row>
    <row r="29" spans="1:20" x14ac:dyDescent="0.2">
      <c r="A29" s="35" t="s">
        <v>28</v>
      </c>
      <c r="B29" s="1">
        <v>4.3</v>
      </c>
      <c r="C29" s="1">
        <f t="shared" si="0"/>
        <v>65.5</v>
      </c>
      <c r="D29" s="1">
        <f t="shared" si="5"/>
        <v>13</v>
      </c>
      <c r="E29" s="1">
        <v>4440</v>
      </c>
      <c r="F29" s="1">
        <f t="shared" si="1"/>
        <v>602</v>
      </c>
      <c r="G29" s="1">
        <v>3696</v>
      </c>
      <c r="H29" s="18">
        <f t="shared" si="2"/>
        <v>4.43</v>
      </c>
      <c r="I29" s="1">
        <v>5</v>
      </c>
      <c r="J29" s="51">
        <f t="shared" si="3"/>
        <v>3.691666666666666E-2</v>
      </c>
      <c r="K29" s="33">
        <v>0.64930555555555558</v>
      </c>
      <c r="L29" s="33">
        <f t="shared" si="6"/>
        <v>3.8194444444444531E-2</v>
      </c>
      <c r="M29" s="34">
        <v>4.166666666666663E-2</v>
      </c>
      <c r="N29" s="28">
        <v>4.8611111111111112E-2</v>
      </c>
      <c r="O29" s="51">
        <f t="shared" si="7"/>
        <v>1.6631944444444442</v>
      </c>
      <c r="P29" s="51">
        <v>6.9444444444444441E-3</v>
      </c>
      <c r="Q29" s="51" t="s">
        <v>84</v>
      </c>
      <c r="R29" s="51">
        <f t="shared" si="8"/>
        <v>1.6701388888888886</v>
      </c>
      <c r="S29" s="47">
        <v>0.71875</v>
      </c>
      <c r="T29" s="37" t="s">
        <v>89</v>
      </c>
    </row>
    <row r="30" spans="1:20" x14ac:dyDescent="0.2">
      <c r="A30" t="s">
        <v>29</v>
      </c>
      <c r="B30" s="1">
        <v>2.9</v>
      </c>
      <c r="C30" s="1">
        <f>C29+B30</f>
        <v>68.400000000000006</v>
      </c>
      <c r="D30" s="1">
        <f>E30-E29</f>
        <v>344</v>
      </c>
      <c r="E30" s="1">
        <v>4784</v>
      </c>
      <c r="F30" s="1">
        <f>G30-G29</f>
        <v>7</v>
      </c>
      <c r="G30" s="1">
        <v>3703</v>
      </c>
      <c r="H30" s="18">
        <f t="shared" si="2"/>
        <v>6.34</v>
      </c>
      <c r="I30" s="1">
        <v>7</v>
      </c>
      <c r="J30" s="51">
        <f t="shared" si="3"/>
        <v>3.7738095238095237E-2</v>
      </c>
      <c r="K30" s="33"/>
      <c r="L30" s="33"/>
      <c r="M30" s="34">
        <v>4.0972222222222271E-2</v>
      </c>
      <c r="N30" s="28">
        <v>4.5138888888888888E-2</v>
      </c>
      <c r="O30" s="51">
        <f t="shared" si="7"/>
        <v>1.7152777777777775</v>
      </c>
      <c r="P30" s="51"/>
      <c r="Q30" s="51"/>
      <c r="R30" s="51">
        <f t="shared" si="8"/>
        <v>1.7152777777777775</v>
      </c>
      <c r="S30" s="47"/>
    </row>
    <row r="31" spans="1:20" x14ac:dyDescent="0.2">
      <c r="A31" s="29" t="s">
        <v>30</v>
      </c>
      <c r="B31" s="1">
        <v>4.9000000000000004</v>
      </c>
      <c r="C31" s="1">
        <f t="shared" si="0"/>
        <v>73.300000000000011</v>
      </c>
      <c r="D31" s="1">
        <f t="shared" si="5"/>
        <v>38</v>
      </c>
      <c r="E31" s="1">
        <v>4822</v>
      </c>
      <c r="F31" s="1">
        <f t="shared" si="1"/>
        <v>680</v>
      </c>
      <c r="G31" s="1">
        <v>4383</v>
      </c>
      <c r="H31" s="18">
        <f t="shared" si="2"/>
        <v>5.28</v>
      </c>
      <c r="I31" s="1">
        <v>6</v>
      </c>
      <c r="J31" s="51">
        <f t="shared" si="3"/>
        <v>3.6666666666666667E-2</v>
      </c>
      <c r="K31" s="33">
        <v>0.73333333333333339</v>
      </c>
      <c r="L31" s="33">
        <f>K31-K29</f>
        <v>8.4027777777777812E-2</v>
      </c>
      <c r="M31" s="34">
        <v>3.7499999999999978E-2</v>
      </c>
      <c r="N31" s="28">
        <v>4.1666666666666664E-2</v>
      </c>
      <c r="O31" s="51">
        <f t="shared" si="7"/>
        <v>1.7569444444444442</v>
      </c>
      <c r="P31" s="51">
        <v>3.472222222222222E-3</v>
      </c>
      <c r="Q31" s="51" t="s">
        <v>82</v>
      </c>
      <c r="R31" s="51">
        <f t="shared" si="8"/>
        <v>1.7604166666666665</v>
      </c>
      <c r="S31" s="47">
        <v>0.8125</v>
      </c>
      <c r="T31" s="37" t="s">
        <v>94</v>
      </c>
    </row>
    <row r="32" spans="1:20" ht="17" thickBot="1" x14ac:dyDescent="0.25">
      <c r="A32" t="s">
        <v>31</v>
      </c>
      <c r="B32" s="1">
        <v>10.7</v>
      </c>
      <c r="C32" s="1">
        <f t="shared" si="0"/>
        <v>84.000000000000014</v>
      </c>
      <c r="D32" s="1">
        <f t="shared" si="5"/>
        <v>954</v>
      </c>
      <c r="E32" s="1">
        <v>5776</v>
      </c>
      <c r="F32" s="1">
        <f t="shared" si="1"/>
        <v>444</v>
      </c>
      <c r="G32" s="1">
        <v>4827</v>
      </c>
      <c r="H32" s="18">
        <f t="shared" si="2"/>
        <v>20.239999999999998</v>
      </c>
      <c r="I32" s="1">
        <v>7</v>
      </c>
      <c r="J32" s="51">
        <f t="shared" si="3"/>
        <v>0.12047619047619046</v>
      </c>
      <c r="K32" s="33">
        <v>0.85138888888888886</v>
      </c>
      <c r="L32" s="33">
        <f t="shared" si="6"/>
        <v>0.11805555555555547</v>
      </c>
      <c r="M32" s="34">
        <v>0.10694444444444445</v>
      </c>
      <c r="N32" s="28">
        <v>0.11458333333333333</v>
      </c>
      <c r="O32" s="51">
        <f t="shared" si="7"/>
        <v>1.8749999999999998</v>
      </c>
      <c r="P32" s="51"/>
      <c r="Q32" s="51"/>
      <c r="R32" s="51">
        <f t="shared" si="8"/>
        <v>1.8749999999999998</v>
      </c>
      <c r="S32" s="47"/>
      <c r="T32" s="37" t="s">
        <v>95</v>
      </c>
    </row>
    <row r="33" spans="1:20" x14ac:dyDescent="0.2">
      <c r="A33" s="36" t="s">
        <v>96</v>
      </c>
      <c r="B33" s="1">
        <v>8.5</v>
      </c>
      <c r="C33" s="1">
        <f t="shared" si="0"/>
        <v>92.500000000000014</v>
      </c>
      <c r="D33" s="1">
        <f t="shared" si="5"/>
        <v>90</v>
      </c>
      <c r="E33" s="1">
        <v>5866</v>
      </c>
      <c r="F33" s="11">
        <f t="shared" si="1"/>
        <v>1460</v>
      </c>
      <c r="G33" s="1">
        <v>6287</v>
      </c>
      <c r="H33" s="18">
        <f t="shared" si="2"/>
        <v>9.4</v>
      </c>
      <c r="I33" s="1">
        <v>5</v>
      </c>
      <c r="J33" s="51">
        <f t="shared" si="3"/>
        <v>7.8333333333333338E-2</v>
      </c>
      <c r="K33" s="33">
        <v>0.94791666666666663</v>
      </c>
      <c r="L33" s="33">
        <f t="shared" si="6"/>
        <v>9.6527777777777768E-2</v>
      </c>
      <c r="M33" s="34">
        <v>0.10416666666666669</v>
      </c>
      <c r="N33" s="28">
        <v>0.1111111111111111</v>
      </c>
      <c r="O33" s="51">
        <f t="shared" si="7"/>
        <v>1.9861111111111109</v>
      </c>
      <c r="P33" s="51"/>
      <c r="Q33" s="42" t="s">
        <v>97</v>
      </c>
      <c r="R33" s="51"/>
      <c r="T33" s="37" t="s">
        <v>98</v>
      </c>
    </row>
    <row r="34" spans="1:20" ht="17" thickBot="1" x14ac:dyDescent="0.25">
      <c r="H34" s="18"/>
      <c r="J34" s="51"/>
      <c r="K34" s="33">
        <v>0.99722222222222223</v>
      </c>
      <c r="L34" s="33">
        <f t="shared" si="6"/>
        <v>4.9305555555555602E-2</v>
      </c>
      <c r="M34" s="34"/>
      <c r="N34" s="28"/>
      <c r="O34" s="51"/>
      <c r="P34" s="51">
        <v>4.1666666666666664E-2</v>
      </c>
      <c r="Q34" s="43" t="s">
        <v>90</v>
      </c>
      <c r="R34" s="51">
        <f>O33+P34</f>
        <v>2.0277777777777777</v>
      </c>
      <c r="S34" s="47">
        <v>1.125</v>
      </c>
      <c r="T34" s="37" t="s">
        <v>99</v>
      </c>
    </row>
    <row r="35" spans="1:20" x14ac:dyDescent="0.2">
      <c r="A35" s="35" t="s">
        <v>34</v>
      </c>
      <c r="B35" s="1">
        <v>6.2</v>
      </c>
      <c r="C35" s="1">
        <f>C33+B35</f>
        <v>98.700000000000017</v>
      </c>
      <c r="D35" s="1">
        <f>E35-E33</f>
        <v>524</v>
      </c>
      <c r="E35" s="1">
        <v>6390</v>
      </c>
      <c r="F35" s="1">
        <f>G35-G33</f>
        <v>188</v>
      </c>
      <c r="G35" s="1">
        <v>6475</v>
      </c>
      <c r="H35" s="18">
        <f t="shared" si="2"/>
        <v>11.440000000000001</v>
      </c>
      <c r="I35" s="1">
        <v>7</v>
      </c>
      <c r="J35" s="51">
        <f t="shared" si="3"/>
        <v>6.8095238095238111E-2</v>
      </c>
      <c r="K35" s="33">
        <v>6.5972222222222224E-2</v>
      </c>
      <c r="L35" s="33">
        <f>K35+24-K34</f>
        <v>23.068749999999998</v>
      </c>
      <c r="M35" s="34">
        <v>5.7638888888888885E-2</v>
      </c>
      <c r="N35" s="28">
        <v>6.5972222222222224E-2</v>
      </c>
      <c r="O35" s="51">
        <f>R34+N35</f>
        <v>2.09375</v>
      </c>
      <c r="P35" s="51">
        <v>3.472222222222222E-3</v>
      </c>
      <c r="Q35" s="51" t="s">
        <v>84</v>
      </c>
      <c r="R35" s="51">
        <f>R34+N35+P35</f>
        <v>2.0972222222222223</v>
      </c>
      <c r="S35" s="47">
        <v>0.22916666666666666</v>
      </c>
      <c r="T35" s="37" t="s">
        <v>100</v>
      </c>
    </row>
    <row r="36" spans="1:20" x14ac:dyDescent="0.2">
      <c r="A36" t="s">
        <v>60</v>
      </c>
      <c r="B36" s="1">
        <v>7.2</v>
      </c>
      <c r="C36" s="1">
        <f t="shared" si="0"/>
        <v>105.90000000000002</v>
      </c>
      <c r="D36" s="1">
        <f t="shared" si="5"/>
        <v>1043</v>
      </c>
      <c r="E36" s="1">
        <v>7433</v>
      </c>
      <c r="F36" s="1">
        <f t="shared" si="1"/>
        <v>125</v>
      </c>
      <c r="G36" s="1">
        <v>6600</v>
      </c>
      <c r="H36" s="18">
        <f t="shared" si="2"/>
        <v>17.63</v>
      </c>
      <c r="I36" s="1">
        <v>6</v>
      </c>
      <c r="J36" s="51">
        <f t="shared" si="3"/>
        <v>0.12243055555555554</v>
      </c>
      <c r="K36" s="33"/>
      <c r="L36" s="33"/>
      <c r="M36" s="34">
        <v>0.10069444444444445</v>
      </c>
      <c r="N36" s="28">
        <v>0.11458333333333333</v>
      </c>
      <c r="O36" s="51">
        <f>R35+N36</f>
        <v>2.2118055555555558</v>
      </c>
      <c r="P36" s="51"/>
      <c r="Q36" s="51"/>
      <c r="R36" s="51">
        <f>R35+N36+P36</f>
        <v>2.2118055555555558</v>
      </c>
      <c r="S36" s="47"/>
    </row>
    <row r="37" spans="1:20" x14ac:dyDescent="0.2">
      <c r="A37" s="35" t="s">
        <v>61</v>
      </c>
      <c r="B37" s="1">
        <v>7.8</v>
      </c>
      <c r="C37" s="1">
        <f t="shared" si="0"/>
        <v>113.70000000000002</v>
      </c>
      <c r="D37" s="1">
        <f t="shared" si="5"/>
        <v>286</v>
      </c>
      <c r="E37" s="1">
        <v>7719</v>
      </c>
      <c r="F37" s="1">
        <f t="shared" si="1"/>
        <v>357</v>
      </c>
      <c r="G37" s="1">
        <v>6957</v>
      </c>
      <c r="H37" s="18">
        <f t="shared" si="2"/>
        <v>10.66</v>
      </c>
      <c r="I37" s="1">
        <v>6</v>
      </c>
      <c r="J37" s="51">
        <f t="shared" si="3"/>
        <v>7.4027777777777776E-2</v>
      </c>
      <c r="K37" s="33">
        <v>0.28194444444444444</v>
      </c>
      <c r="L37" s="33">
        <f>K37-K35</f>
        <v>0.21597222222222223</v>
      </c>
      <c r="M37" s="34">
        <v>6.9444444444444448E-2</v>
      </c>
      <c r="N37" s="28">
        <v>8.3333333333333329E-2</v>
      </c>
      <c r="O37" s="51">
        <f>R36+N37</f>
        <v>2.2951388888888893</v>
      </c>
      <c r="P37" s="51">
        <v>1.0416666666666666E-2</v>
      </c>
      <c r="Q37" s="51" t="s">
        <v>84</v>
      </c>
      <c r="R37" s="51">
        <f>R36+N37+P37</f>
        <v>2.3055555555555558</v>
      </c>
      <c r="S37" s="47">
        <v>0.46875</v>
      </c>
      <c r="T37" s="37" t="s">
        <v>101</v>
      </c>
    </row>
    <row r="38" spans="1:20" ht="17" thickBot="1" x14ac:dyDescent="0.25">
      <c r="A38" t="s">
        <v>37</v>
      </c>
      <c r="B38" s="1">
        <v>5.0999999999999996</v>
      </c>
      <c r="C38" s="1">
        <f t="shared" si="0"/>
        <v>118.80000000000001</v>
      </c>
      <c r="D38" s="1">
        <f t="shared" si="5"/>
        <v>17</v>
      </c>
      <c r="E38" s="1">
        <v>7736</v>
      </c>
      <c r="F38" s="11">
        <f t="shared" si="1"/>
        <v>773</v>
      </c>
      <c r="G38" s="1">
        <v>7730</v>
      </c>
      <c r="H38" s="18">
        <f t="shared" si="2"/>
        <v>5.27</v>
      </c>
      <c r="I38" s="1">
        <v>5</v>
      </c>
      <c r="J38" s="51">
        <f t="shared" si="3"/>
        <v>4.3916666666666659E-2</v>
      </c>
      <c r="K38" s="33"/>
      <c r="L38" s="33"/>
      <c r="M38" s="34">
        <v>5.5555555555555552E-2</v>
      </c>
      <c r="N38" s="28">
        <v>6.25E-2</v>
      </c>
      <c r="O38" s="51">
        <f>R37+N38</f>
        <v>2.3680555555555558</v>
      </c>
      <c r="P38" s="51"/>
      <c r="Q38" s="51"/>
      <c r="R38" s="51">
        <f>R37+N38+P38</f>
        <v>2.3680555555555558</v>
      </c>
      <c r="S38" s="47"/>
    </row>
    <row r="39" spans="1:20" x14ac:dyDescent="0.2">
      <c r="A39" s="36" t="s">
        <v>102</v>
      </c>
      <c r="B39" s="1">
        <v>3.8</v>
      </c>
      <c r="C39" s="1">
        <f t="shared" si="0"/>
        <v>122.60000000000001</v>
      </c>
      <c r="D39" s="1">
        <f t="shared" si="5"/>
        <v>12</v>
      </c>
      <c r="E39" s="1">
        <v>7748</v>
      </c>
      <c r="F39" s="1">
        <f t="shared" si="1"/>
        <v>82</v>
      </c>
      <c r="G39" s="1">
        <v>7812</v>
      </c>
      <c r="H39" s="18">
        <f t="shared" si="2"/>
        <v>3.92</v>
      </c>
      <c r="I39" s="1">
        <v>6</v>
      </c>
      <c r="J39" s="51">
        <f t="shared" si="3"/>
        <v>2.7222222222222221E-2</v>
      </c>
      <c r="K39" s="33">
        <v>0.36527777777777781</v>
      </c>
      <c r="L39" s="33">
        <f>K39-K37</f>
        <v>8.333333333333337E-2</v>
      </c>
      <c r="M39" s="34">
        <v>2.6388888888888906E-2</v>
      </c>
      <c r="N39" s="28">
        <v>1.7361111111111112E-2</v>
      </c>
      <c r="O39" s="51">
        <f>R38+N39</f>
        <v>2.385416666666667</v>
      </c>
      <c r="Q39" s="44" t="s">
        <v>88</v>
      </c>
      <c r="T39" s="37" t="s">
        <v>103</v>
      </c>
    </row>
    <row r="40" spans="1:20" ht="17" thickBot="1" x14ac:dyDescent="0.25">
      <c r="H40" s="18"/>
      <c r="J40" s="51"/>
      <c r="K40" s="33"/>
      <c r="L40" s="33"/>
      <c r="M40" s="34"/>
      <c r="N40" s="28"/>
      <c r="O40" s="51"/>
      <c r="P40" s="51">
        <v>1.0416666666666666E-2</v>
      </c>
      <c r="Q40" s="45" t="s">
        <v>104</v>
      </c>
      <c r="R40" s="51">
        <f>R38+N39+P40</f>
        <v>2.3958333333333335</v>
      </c>
      <c r="S40" s="47">
        <v>0.55208333333333337</v>
      </c>
      <c r="T40" s="37" t="s">
        <v>105</v>
      </c>
    </row>
    <row r="41" spans="1:20" x14ac:dyDescent="0.2">
      <c r="A41" t="s">
        <v>39</v>
      </c>
      <c r="B41" s="1">
        <v>3.5</v>
      </c>
      <c r="C41" s="1">
        <f>C39+B41</f>
        <v>126.10000000000001</v>
      </c>
      <c r="D41" s="1">
        <f>E41-E39</f>
        <v>535</v>
      </c>
      <c r="E41" s="1">
        <v>8283</v>
      </c>
      <c r="F41" s="1">
        <f>G41-G39</f>
        <v>3</v>
      </c>
      <c r="G41" s="1">
        <v>7815</v>
      </c>
      <c r="H41" s="18">
        <f t="shared" si="2"/>
        <v>8.85</v>
      </c>
      <c r="I41" s="1">
        <v>6</v>
      </c>
      <c r="J41" s="51">
        <f t="shared" si="3"/>
        <v>6.145833333333333E-2</v>
      </c>
      <c r="K41" s="33"/>
      <c r="L41" s="33"/>
      <c r="M41" s="34">
        <v>4.5833333333333337E-2</v>
      </c>
      <c r="N41" s="28">
        <v>5.5555555555555552E-2</v>
      </c>
      <c r="O41" s="51">
        <f>R40+N41</f>
        <v>2.4513888888888888</v>
      </c>
      <c r="P41" s="51"/>
      <c r="Q41" s="51"/>
      <c r="R41" s="51">
        <f>R40+N41+P41</f>
        <v>2.4513888888888888</v>
      </c>
      <c r="S41" s="47"/>
    </row>
    <row r="42" spans="1:20" x14ac:dyDescent="0.2">
      <c r="A42" t="s">
        <v>40</v>
      </c>
      <c r="B42" s="1">
        <v>3.5</v>
      </c>
      <c r="C42" s="1">
        <f t="shared" si="0"/>
        <v>129.60000000000002</v>
      </c>
      <c r="D42" s="1">
        <f t="shared" si="5"/>
        <v>591</v>
      </c>
      <c r="E42" s="1">
        <v>8874</v>
      </c>
      <c r="F42" s="1">
        <f t="shared" si="1"/>
        <v>183</v>
      </c>
      <c r="G42" s="1">
        <v>7998</v>
      </c>
      <c r="H42" s="18">
        <f t="shared" si="2"/>
        <v>9.41</v>
      </c>
      <c r="I42" s="1">
        <v>6</v>
      </c>
      <c r="J42" s="51">
        <f t="shared" si="3"/>
        <v>6.5347222222222223E-2</v>
      </c>
      <c r="K42" s="33">
        <v>0.49444444444444446</v>
      </c>
      <c r="L42" s="33">
        <f>K42-K39</f>
        <v>0.12916666666666665</v>
      </c>
      <c r="M42" s="34">
        <v>5.3472222222222213E-2</v>
      </c>
      <c r="N42" s="28">
        <v>6.5972222222222224E-2</v>
      </c>
      <c r="O42" s="51">
        <f>R41+N42</f>
        <v>2.5173611111111112</v>
      </c>
      <c r="P42" s="51"/>
      <c r="Q42" s="51"/>
      <c r="R42" s="51">
        <f>R41+N42+P42</f>
        <v>2.5173611111111112</v>
      </c>
      <c r="S42" s="47"/>
    </row>
    <row r="43" spans="1:20" x14ac:dyDescent="0.2">
      <c r="A43" t="s">
        <v>41</v>
      </c>
      <c r="B43" s="1">
        <v>3.9</v>
      </c>
      <c r="C43" s="1">
        <f t="shared" si="0"/>
        <v>133.50000000000003</v>
      </c>
      <c r="D43" s="1">
        <f t="shared" si="5"/>
        <v>147</v>
      </c>
      <c r="E43" s="1">
        <v>9021</v>
      </c>
      <c r="F43" s="1">
        <f t="shared" si="1"/>
        <v>459</v>
      </c>
      <c r="G43" s="1">
        <v>8457</v>
      </c>
      <c r="H43" s="18">
        <f t="shared" si="2"/>
        <v>5.37</v>
      </c>
      <c r="I43" s="1">
        <v>5</v>
      </c>
      <c r="J43" s="51">
        <f t="shared" si="3"/>
        <v>4.4750000000000005E-2</v>
      </c>
      <c r="K43" s="33">
        <v>0.54999999999999993</v>
      </c>
      <c r="L43" s="33">
        <f t="shared" si="6"/>
        <v>5.5555555555555469E-2</v>
      </c>
      <c r="M43" s="34">
        <v>4.8611111111111119E-2</v>
      </c>
      <c r="N43" s="28">
        <v>5.5555555555555552E-2</v>
      </c>
      <c r="O43" s="51">
        <f>R42+N43</f>
        <v>2.5729166666666665</v>
      </c>
      <c r="P43" s="51"/>
      <c r="Q43" s="51"/>
      <c r="R43" s="51">
        <f>R42+N43+P43</f>
        <v>2.5729166666666665</v>
      </c>
      <c r="S43" s="47">
        <v>0.72916666666666663</v>
      </c>
      <c r="T43" s="37" t="s">
        <v>93</v>
      </c>
    </row>
    <row r="44" spans="1:20" x14ac:dyDescent="0.2">
      <c r="A44" s="36" t="s">
        <v>42</v>
      </c>
      <c r="B44" s="1">
        <v>4.4000000000000004</v>
      </c>
      <c r="C44" s="1">
        <f t="shared" si="0"/>
        <v>137.90000000000003</v>
      </c>
      <c r="D44" s="1">
        <f t="shared" si="5"/>
        <v>0</v>
      </c>
      <c r="E44" s="1">
        <v>9021</v>
      </c>
      <c r="F44" s="11">
        <f t="shared" si="1"/>
        <v>772</v>
      </c>
      <c r="G44" s="1">
        <v>9229</v>
      </c>
      <c r="H44" s="18">
        <f t="shared" si="2"/>
        <v>4.4000000000000004</v>
      </c>
      <c r="I44" s="1">
        <v>5</v>
      </c>
      <c r="J44" s="51">
        <f t="shared" si="3"/>
        <v>3.6666666666666674E-2</v>
      </c>
      <c r="K44" s="33">
        <v>0.58958333333333335</v>
      </c>
      <c r="L44" s="33">
        <f t="shared" si="6"/>
        <v>3.9583333333333415E-2</v>
      </c>
      <c r="M44" s="34">
        <v>4.2361111111111099E-2</v>
      </c>
      <c r="N44" s="28">
        <v>4.5138888888888888E-2</v>
      </c>
      <c r="O44" s="51">
        <f>R43+N44</f>
        <v>2.6180555555555554</v>
      </c>
      <c r="P44" s="51">
        <v>3.472222222222222E-3</v>
      </c>
      <c r="Q44" s="51" t="s">
        <v>88</v>
      </c>
      <c r="R44" s="51">
        <f>R43+N44+P44</f>
        <v>2.6215277777777777</v>
      </c>
      <c r="S44" s="47">
        <v>0.77083333333333337</v>
      </c>
      <c r="T44" s="37" t="s">
        <v>106</v>
      </c>
    </row>
    <row r="45" spans="1:20" x14ac:dyDescent="0.2">
      <c r="A45" t="s">
        <v>43</v>
      </c>
      <c r="B45" s="1">
        <v>7.8</v>
      </c>
      <c r="C45" s="1">
        <f>C44+B45</f>
        <v>145.70000000000005</v>
      </c>
      <c r="D45" s="1">
        <f>E45-E44</f>
        <v>140</v>
      </c>
      <c r="E45" s="1">
        <v>9161</v>
      </c>
      <c r="F45" s="1">
        <f>G45-G44</f>
        <v>128</v>
      </c>
      <c r="G45" s="1">
        <v>9357</v>
      </c>
      <c r="H45" s="18">
        <f t="shared" si="2"/>
        <v>9.1999999999999993</v>
      </c>
      <c r="I45" s="1">
        <v>6.5</v>
      </c>
      <c r="J45" s="51">
        <f t="shared" si="3"/>
        <v>5.8974358974358966E-2</v>
      </c>
      <c r="K45" s="33">
        <v>0.64930555555555558</v>
      </c>
      <c r="L45" s="33">
        <f t="shared" si="6"/>
        <v>5.9722222222222232E-2</v>
      </c>
      <c r="M45" s="34"/>
      <c r="N45" s="28">
        <v>5.9027777777777783E-2</v>
      </c>
      <c r="O45" s="51">
        <f>R44+N45</f>
        <v>2.6805555555555554</v>
      </c>
      <c r="P45" s="51"/>
      <c r="Q45" s="51"/>
      <c r="R45" s="51">
        <f>R44+N45+P45</f>
        <v>2.6805555555555554</v>
      </c>
      <c r="S45" s="47">
        <v>0.83333333333333337</v>
      </c>
    </row>
    <row r="46" spans="1:20" x14ac:dyDescent="0.2">
      <c r="B46" s="1">
        <f>SUM(B18:B45)</f>
        <v>145.70000000000005</v>
      </c>
      <c r="J46" s="51"/>
      <c r="K46" s="16"/>
      <c r="L46" s="16"/>
      <c r="M46" s="25"/>
      <c r="N46" s="38">
        <f>SUM(N19:N45)</f>
        <v>1.5729166666666665</v>
      </c>
      <c r="O46" s="41"/>
      <c r="P46" s="41">
        <f>SUM(P19:P44)</f>
        <v>0.11458333333333334</v>
      </c>
      <c r="Q46" s="2"/>
      <c r="R46" s="2"/>
      <c r="S46" s="48"/>
    </row>
    <row r="47" spans="1:20" ht="17" thickBot="1" x14ac:dyDescent="0.25"/>
    <row r="48" spans="1:20" ht="17" thickBot="1" x14ac:dyDescent="0.25">
      <c r="A48" t="s">
        <v>76</v>
      </c>
      <c r="N48" s="39" t="s">
        <v>107</v>
      </c>
      <c r="O48" s="40">
        <f>N46+P46</f>
        <v>1.6874999999999998</v>
      </c>
    </row>
    <row r="50" spans="9:9" x14ac:dyDescent="0.2">
      <c r="I50" s="17" t="s">
        <v>77</v>
      </c>
    </row>
    <row r="51" spans="9:9" x14ac:dyDescent="0.2">
      <c r="I51" s="17" t="s">
        <v>78</v>
      </c>
    </row>
  </sheetData>
  <mergeCells count="1">
    <mergeCell ref="K16:L16"/>
  </mergeCells>
  <pageMargins left="0.7" right="0.7" top="0.75" bottom="0.75" header="0.3" footer="0.3"/>
  <pageSetup paperSize="9" scale="65" orientation="landscape" horizontalDpi="0" verticalDpi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C4F2F-15D2-9C4F-8ACE-0E397F3EA14F}">
  <sheetPr>
    <pageSetUpPr fitToPage="1"/>
  </sheetPr>
  <dimension ref="A15:T51"/>
  <sheetViews>
    <sheetView tabSelected="1" topLeftCell="A23" zoomScale="113" zoomScaleNormal="113" workbookViewId="0">
      <pane xSplit="3940" activePane="topRight"/>
      <selection activeCell="T36" sqref="T36"/>
      <selection pane="topRight" activeCell="T36" sqref="T36"/>
    </sheetView>
  </sheetViews>
  <sheetFormatPr baseColWidth="10" defaultColWidth="11" defaultRowHeight="16" outlineLevelCol="1" x14ac:dyDescent="0.2"/>
  <cols>
    <col min="1" max="1" width="25.1640625" customWidth="1"/>
    <col min="2" max="2" width="7.5" style="1" customWidth="1"/>
    <col min="3" max="3" width="9.33203125" style="1" customWidth="1"/>
    <col min="4" max="4" width="5.33203125" style="1" customWidth="1"/>
    <col min="5" max="5" width="9.6640625" style="1" customWidth="1"/>
    <col min="6" max="6" width="6.33203125" style="1" customWidth="1"/>
    <col min="7" max="8" width="9.33203125" style="1" customWidth="1"/>
    <col min="9" max="9" width="8.33203125" style="1" hidden="1" customWidth="1" outlineLevel="1"/>
    <col min="10" max="10" width="9.5" style="1" hidden="1" customWidth="1" outlineLevel="1"/>
    <col min="11" max="12" width="8.33203125" style="14" hidden="1" customWidth="1" outlineLevel="1"/>
    <col min="13" max="13" width="8.33203125" style="24" hidden="1" customWidth="1" outlineLevel="1"/>
    <col min="14" max="14" width="9.1640625" style="26" customWidth="1" collapsed="1"/>
    <col min="15" max="15" width="9.33203125" style="1" customWidth="1"/>
    <col min="16" max="16" width="9.1640625" style="1" customWidth="1"/>
    <col min="17" max="18" width="9.6640625" style="1" customWidth="1"/>
    <col min="19" max="19" width="7.5" style="46" customWidth="1"/>
    <col min="20" max="20" width="30.6640625" style="37" customWidth="1"/>
  </cols>
  <sheetData>
    <row r="15" spans="2:20" ht="31" customHeight="1" x14ac:dyDescent="0.2"/>
    <row r="16" spans="2:20" x14ac:dyDescent="0.2">
      <c r="B16" s="1" t="s">
        <v>0</v>
      </c>
      <c r="C16" s="1" t="s">
        <v>1</v>
      </c>
      <c r="D16" s="1" t="s">
        <v>2</v>
      </c>
      <c r="E16" s="1" t="s">
        <v>3</v>
      </c>
      <c r="F16" s="1" t="s">
        <v>4</v>
      </c>
      <c r="G16" s="1" t="s">
        <v>5</v>
      </c>
      <c r="H16" s="1" t="s">
        <v>6</v>
      </c>
      <c r="I16" s="1" t="s">
        <v>7</v>
      </c>
      <c r="J16" s="1" t="s">
        <v>8</v>
      </c>
      <c r="K16" s="63" t="s">
        <v>79</v>
      </c>
      <c r="L16" s="63"/>
      <c r="M16" s="30" t="s">
        <v>80</v>
      </c>
      <c r="N16" s="26" t="s">
        <v>8</v>
      </c>
      <c r="O16" s="1" t="s">
        <v>10</v>
      </c>
      <c r="P16" s="1" t="s">
        <v>11</v>
      </c>
      <c r="R16" s="1" t="s">
        <v>10</v>
      </c>
      <c r="S16" s="46" t="s">
        <v>63</v>
      </c>
      <c r="T16" s="17"/>
    </row>
    <row r="17" spans="1:20" x14ac:dyDescent="0.2">
      <c r="J17" s="1" t="s">
        <v>13</v>
      </c>
      <c r="K17" s="55"/>
      <c r="L17" s="55"/>
      <c r="M17" s="30"/>
      <c r="N17" s="26" t="s">
        <v>14</v>
      </c>
      <c r="O17" s="51" t="s">
        <v>15</v>
      </c>
      <c r="P17" s="51"/>
      <c r="Q17" s="51"/>
      <c r="R17" s="51" t="s">
        <v>16</v>
      </c>
      <c r="S17" s="47"/>
    </row>
    <row r="18" spans="1:20" x14ac:dyDescent="0.2">
      <c r="A18" t="s">
        <v>17</v>
      </c>
      <c r="B18" s="1">
        <v>0</v>
      </c>
      <c r="C18" s="1">
        <f>B18</f>
        <v>0</v>
      </c>
      <c r="D18" s="1">
        <f>E18</f>
        <v>0</v>
      </c>
      <c r="E18" s="1">
        <v>0</v>
      </c>
      <c r="F18" s="1">
        <f>G18</f>
        <v>0</v>
      </c>
      <c r="G18" s="1">
        <v>0</v>
      </c>
      <c r="J18" s="7"/>
      <c r="K18" s="31"/>
      <c r="L18" s="31"/>
      <c r="M18" s="32"/>
      <c r="N18" s="27"/>
      <c r="O18" s="51">
        <v>0.99305555555555547</v>
      </c>
      <c r="P18" s="51"/>
      <c r="Q18" s="51"/>
      <c r="R18" s="51">
        <f>O18+P18</f>
        <v>0.99305555555555547</v>
      </c>
      <c r="S18" s="47"/>
      <c r="T18" s="37" t="s">
        <v>81</v>
      </c>
    </row>
    <row r="19" spans="1:20" x14ac:dyDescent="0.2">
      <c r="A19" s="29" t="s">
        <v>18</v>
      </c>
      <c r="B19" s="1">
        <v>6.7</v>
      </c>
      <c r="C19" s="1">
        <f>C18+B19</f>
        <v>6.7</v>
      </c>
      <c r="D19" s="1">
        <f>E19-E18</f>
        <v>842</v>
      </c>
      <c r="E19" s="1">
        <v>842</v>
      </c>
      <c r="F19" s="1">
        <f>G19-G18</f>
        <v>111</v>
      </c>
      <c r="G19" s="1">
        <v>111</v>
      </c>
      <c r="H19" s="18">
        <f>B19+D19/100</f>
        <v>15.120000000000001</v>
      </c>
      <c r="I19" s="1">
        <v>9.5</v>
      </c>
      <c r="J19" s="51">
        <f>(B19+D19/100)/I19/24</f>
        <v>6.6315789473684217E-2</v>
      </c>
      <c r="K19" s="33">
        <v>6.25E-2</v>
      </c>
      <c r="L19" s="33">
        <f>K19</f>
        <v>6.25E-2</v>
      </c>
      <c r="M19" s="34"/>
      <c r="N19" s="28">
        <v>6.25E-2</v>
      </c>
      <c r="O19" s="51">
        <f>O18+N19</f>
        <v>1.0555555555555554</v>
      </c>
      <c r="P19" s="51">
        <v>3.472222222222222E-3</v>
      </c>
      <c r="Q19" s="51" t="s">
        <v>82</v>
      </c>
      <c r="R19" s="51">
        <f>O19+P19</f>
        <v>1.0590277777777777</v>
      </c>
      <c r="S19" s="47"/>
      <c r="T19" s="37" t="s">
        <v>83</v>
      </c>
    </row>
    <row r="20" spans="1:20" x14ac:dyDescent="0.2">
      <c r="A20" t="s">
        <v>20</v>
      </c>
      <c r="B20" s="1">
        <v>4.4000000000000004</v>
      </c>
      <c r="C20" s="1">
        <f t="shared" ref="C20:C44" si="0">C19+B20</f>
        <v>11.100000000000001</v>
      </c>
      <c r="D20" s="1">
        <f>E20-E19</f>
        <v>484</v>
      </c>
      <c r="E20" s="1">
        <v>1326</v>
      </c>
      <c r="F20" s="1">
        <f t="shared" ref="F20:F44" si="1">G20-G19</f>
        <v>31</v>
      </c>
      <c r="G20" s="1">
        <v>142</v>
      </c>
      <c r="H20" s="18">
        <f t="shared" ref="H20:H45" si="2">B20+D20/100</f>
        <v>9.24</v>
      </c>
      <c r="I20" s="1">
        <v>7.5</v>
      </c>
      <c r="J20" s="51">
        <f t="shared" ref="J20:J45" si="3">(B20+D20/100)/I20/24</f>
        <v>5.1333333333333335E-2</v>
      </c>
      <c r="K20" s="33">
        <v>0.11666666666666665</v>
      </c>
      <c r="L20" s="33">
        <f>K20-K19</f>
        <v>5.4166666666666655E-2</v>
      </c>
      <c r="M20" s="34"/>
      <c r="N20" s="28">
        <v>5.2083333333333336E-2</v>
      </c>
      <c r="O20" s="51">
        <f t="shared" ref="O20:O25" si="4">R19+N20</f>
        <v>1.1111111111111109</v>
      </c>
      <c r="P20" s="51"/>
      <c r="Q20" s="51"/>
      <c r="R20" s="51">
        <f>R19+N20+P20</f>
        <v>1.1111111111111109</v>
      </c>
      <c r="S20" s="47"/>
    </row>
    <row r="21" spans="1:20" x14ac:dyDescent="0.2">
      <c r="A21" s="35" t="s">
        <v>21</v>
      </c>
      <c r="B21" s="1">
        <v>3.1</v>
      </c>
      <c r="C21" s="1">
        <f t="shared" si="0"/>
        <v>14.200000000000001</v>
      </c>
      <c r="D21" s="1">
        <f t="shared" ref="D21:D44" si="5">E21-E20</f>
        <v>31</v>
      </c>
      <c r="E21" s="1">
        <v>1357</v>
      </c>
      <c r="F21" s="1">
        <f t="shared" si="1"/>
        <v>481</v>
      </c>
      <c r="G21" s="1">
        <v>623</v>
      </c>
      <c r="H21" s="18">
        <f t="shared" si="2"/>
        <v>3.41</v>
      </c>
      <c r="I21" s="1">
        <v>6</v>
      </c>
      <c r="J21" s="51">
        <f t="shared" si="3"/>
        <v>2.3680555555555555E-2</v>
      </c>
      <c r="K21" s="33">
        <v>0.14375000000000002</v>
      </c>
      <c r="L21" s="33">
        <f t="shared" ref="L21:L45" si="6">K21-K20</f>
        <v>2.7083333333333362E-2</v>
      </c>
      <c r="M21" s="34"/>
      <c r="N21" s="28">
        <v>2.4305555555555556E-2</v>
      </c>
      <c r="O21" s="51">
        <f t="shared" si="4"/>
        <v>1.1354166666666665</v>
      </c>
      <c r="P21" s="51">
        <v>3.472222222222222E-3</v>
      </c>
      <c r="Q21" s="51" t="s">
        <v>84</v>
      </c>
      <c r="R21" s="51">
        <f>R20+N21+P21</f>
        <v>1.1388888888888888</v>
      </c>
      <c r="S21" s="47">
        <v>0.14583333333333334</v>
      </c>
      <c r="T21" s="37" t="s">
        <v>85</v>
      </c>
    </row>
    <row r="22" spans="1:20" x14ac:dyDescent="0.2">
      <c r="A22" t="s">
        <v>22</v>
      </c>
      <c r="B22" s="1">
        <v>5.5</v>
      </c>
      <c r="C22" s="1">
        <f t="shared" si="0"/>
        <v>19.700000000000003</v>
      </c>
      <c r="D22" s="1">
        <f t="shared" si="5"/>
        <v>657</v>
      </c>
      <c r="E22" s="1">
        <v>2014</v>
      </c>
      <c r="F22" s="1">
        <f t="shared" si="1"/>
        <v>32</v>
      </c>
      <c r="G22" s="1">
        <v>655</v>
      </c>
      <c r="H22" s="18">
        <f t="shared" si="2"/>
        <v>12.07</v>
      </c>
      <c r="I22" s="1">
        <v>8</v>
      </c>
      <c r="J22" s="51">
        <f t="shared" si="3"/>
        <v>6.2864583333333335E-2</v>
      </c>
      <c r="K22" s="33">
        <v>0.20416666666666669</v>
      </c>
      <c r="L22" s="33">
        <f t="shared" si="6"/>
        <v>6.0416666666666674E-2</v>
      </c>
      <c r="M22" s="34"/>
      <c r="N22" s="28">
        <v>6.25E-2</v>
      </c>
      <c r="O22" s="51">
        <f t="shared" si="4"/>
        <v>1.2013888888888888</v>
      </c>
      <c r="P22" s="51"/>
      <c r="Q22" s="51"/>
      <c r="R22" s="51">
        <f>R21+N22+P22</f>
        <v>1.2013888888888888</v>
      </c>
      <c r="S22" s="47"/>
    </row>
    <row r="23" spans="1:20" x14ac:dyDescent="0.2">
      <c r="A23" s="35" t="s">
        <v>23</v>
      </c>
      <c r="B23" s="1">
        <v>16.899999999999999</v>
      </c>
      <c r="C23" s="1">
        <f t="shared" si="0"/>
        <v>36.6</v>
      </c>
      <c r="D23" s="1">
        <f t="shared" si="5"/>
        <v>678</v>
      </c>
      <c r="E23" s="1">
        <v>2692</v>
      </c>
      <c r="F23" s="1">
        <f t="shared" si="1"/>
        <v>1074</v>
      </c>
      <c r="G23" s="1">
        <v>1729</v>
      </c>
      <c r="H23" s="18">
        <f t="shared" si="2"/>
        <v>23.68</v>
      </c>
      <c r="I23" s="1">
        <v>7.5</v>
      </c>
      <c r="J23" s="51">
        <f t="shared" si="3"/>
        <v>0.13155555555555556</v>
      </c>
      <c r="K23" s="33">
        <v>0.32777777777777778</v>
      </c>
      <c r="L23" s="33">
        <f t="shared" si="6"/>
        <v>0.12361111111111109</v>
      </c>
      <c r="M23" s="34"/>
      <c r="N23" s="28">
        <v>0.125</v>
      </c>
      <c r="O23" s="51">
        <f t="shared" si="4"/>
        <v>1.3263888888888888</v>
      </c>
      <c r="P23" s="51">
        <v>6.9444444444444441E-3</v>
      </c>
      <c r="Q23" s="51" t="s">
        <v>84</v>
      </c>
      <c r="R23" s="51">
        <f>R22+N23+P23</f>
        <v>1.3333333333333333</v>
      </c>
      <c r="S23" s="47">
        <v>0.35416666666666669</v>
      </c>
      <c r="T23" s="37" t="s">
        <v>86</v>
      </c>
    </row>
    <row r="24" spans="1:20" ht="17" thickBot="1" x14ac:dyDescent="0.25">
      <c r="A24" t="s">
        <v>24</v>
      </c>
      <c r="B24" s="1">
        <v>11.1</v>
      </c>
      <c r="C24" s="1">
        <f t="shared" si="0"/>
        <v>47.7</v>
      </c>
      <c r="D24" s="1">
        <f t="shared" si="5"/>
        <v>109</v>
      </c>
      <c r="E24" s="1">
        <v>2801</v>
      </c>
      <c r="F24" s="1">
        <f t="shared" si="1"/>
        <v>1399</v>
      </c>
      <c r="G24" s="1">
        <v>3128</v>
      </c>
      <c r="H24" s="18">
        <f t="shared" si="2"/>
        <v>12.19</v>
      </c>
      <c r="I24" s="1">
        <v>7</v>
      </c>
      <c r="J24" s="51">
        <f t="shared" si="3"/>
        <v>7.255952380952381E-2</v>
      </c>
      <c r="K24" s="33">
        <v>0.39374999999999999</v>
      </c>
      <c r="L24" s="33">
        <f t="shared" si="6"/>
        <v>6.597222222222221E-2</v>
      </c>
      <c r="M24" s="34">
        <v>6.1805555555555572E-2</v>
      </c>
      <c r="N24" s="28">
        <v>6.9444444444444434E-2</v>
      </c>
      <c r="O24" s="51">
        <f t="shared" si="4"/>
        <v>1.4027777777777777</v>
      </c>
      <c r="P24" s="51"/>
      <c r="Q24" s="51"/>
      <c r="R24" s="51">
        <f>R23+N24+P24</f>
        <v>1.4027777777777777</v>
      </c>
      <c r="S24" s="47"/>
    </row>
    <row r="25" spans="1:20" x14ac:dyDescent="0.2">
      <c r="A25" s="36" t="s">
        <v>87</v>
      </c>
      <c r="B25" s="1">
        <v>3.1</v>
      </c>
      <c r="C25" s="1">
        <f t="shared" si="0"/>
        <v>50.800000000000004</v>
      </c>
      <c r="D25" s="1">
        <f t="shared" si="5"/>
        <v>43</v>
      </c>
      <c r="E25" s="1">
        <v>2844</v>
      </c>
      <c r="F25" s="1">
        <f t="shared" si="1"/>
        <v>115</v>
      </c>
      <c r="G25" s="1">
        <v>3243</v>
      </c>
      <c r="H25" s="18">
        <f t="shared" si="2"/>
        <v>3.5300000000000002</v>
      </c>
      <c r="I25" s="1">
        <v>8</v>
      </c>
      <c r="J25" s="51">
        <f t="shared" si="3"/>
        <v>1.8385416666666668E-2</v>
      </c>
      <c r="K25" s="33">
        <v>0.41180555555555554</v>
      </c>
      <c r="L25" s="33">
        <f t="shared" si="6"/>
        <v>1.8055555555555547E-2</v>
      </c>
      <c r="M25" s="34">
        <v>1.8749999999999961E-2</v>
      </c>
      <c r="N25" s="28">
        <v>2.0833333333333332E-2</v>
      </c>
      <c r="O25" s="51">
        <f t="shared" si="4"/>
        <v>1.4236111111111109</v>
      </c>
      <c r="P25" s="51"/>
      <c r="Q25" s="42" t="s">
        <v>88</v>
      </c>
      <c r="R25" s="51"/>
      <c r="T25" s="37" t="s">
        <v>89</v>
      </c>
    </row>
    <row r="26" spans="1:20" ht="17" thickBot="1" x14ac:dyDescent="0.25">
      <c r="H26" s="18"/>
      <c r="J26" s="51"/>
      <c r="K26" s="33">
        <v>0.44513888888888892</v>
      </c>
      <c r="L26" s="33">
        <f t="shared" si="6"/>
        <v>3.3333333333333381E-2</v>
      </c>
      <c r="M26" s="34"/>
      <c r="N26" s="28"/>
      <c r="O26" s="51"/>
      <c r="P26" s="51">
        <v>2.0833333333333332E-2</v>
      </c>
      <c r="Q26" s="43" t="s">
        <v>90</v>
      </c>
      <c r="R26" s="51">
        <f>O25+P26</f>
        <v>1.4444444444444442</v>
      </c>
      <c r="S26" s="47">
        <v>0.45833333333333331</v>
      </c>
      <c r="T26" s="37" t="s">
        <v>91</v>
      </c>
    </row>
    <row r="27" spans="1:20" x14ac:dyDescent="0.2">
      <c r="A27" t="s">
        <v>108</v>
      </c>
      <c r="B27" s="1">
        <v>6.3</v>
      </c>
      <c r="C27" s="1">
        <f>C25+B27</f>
        <v>57.1</v>
      </c>
      <c r="D27" s="1">
        <f>E27-E25</f>
        <v>586</v>
      </c>
      <c r="E27" s="1">
        <v>3430</v>
      </c>
      <c r="F27" s="1">
        <f>G27-G25</f>
        <v>293</v>
      </c>
      <c r="G27" s="1">
        <v>3536</v>
      </c>
      <c r="H27" s="18">
        <f t="shared" si="2"/>
        <v>12.16</v>
      </c>
      <c r="I27" s="1">
        <v>7</v>
      </c>
      <c r="J27" s="51">
        <f t="shared" si="3"/>
        <v>7.2380952380952379E-2</v>
      </c>
      <c r="K27" s="33">
        <v>0.52222222222222225</v>
      </c>
      <c r="L27" s="33">
        <f t="shared" si="6"/>
        <v>7.7083333333333337E-2</v>
      </c>
      <c r="M27" s="34">
        <v>7.8472222222222221E-2</v>
      </c>
      <c r="N27" s="28">
        <v>7.6388888888888895E-2</v>
      </c>
      <c r="O27" s="51">
        <f>R26+N27</f>
        <v>1.520833333333333</v>
      </c>
      <c r="P27" s="51"/>
      <c r="Q27" s="51" t="s">
        <v>109</v>
      </c>
      <c r="R27" s="51">
        <f t="shared" ref="R27:R32" si="7">R26+N27+P27</f>
        <v>1.520833333333333</v>
      </c>
      <c r="S27" s="47">
        <v>0.57291666666666663</v>
      </c>
      <c r="T27" s="37" t="s">
        <v>92</v>
      </c>
    </row>
    <row r="28" spans="1:20" x14ac:dyDescent="0.2">
      <c r="A28" t="s">
        <v>110</v>
      </c>
      <c r="B28" s="1">
        <v>4.0999999999999996</v>
      </c>
      <c r="C28" s="1">
        <f>C27+B28</f>
        <v>61.2</v>
      </c>
      <c r="D28" s="1">
        <f t="shared" ref="D28:D29" si="8">E28-E27</f>
        <v>519</v>
      </c>
      <c r="E28" s="1">
        <v>3949</v>
      </c>
      <c r="F28" s="1">
        <f t="shared" ref="F28:F29" si="9">G28-G27</f>
        <v>148</v>
      </c>
      <c r="G28" s="1">
        <v>3684</v>
      </c>
      <c r="H28" s="18">
        <f t="shared" si="2"/>
        <v>9.2899999999999991</v>
      </c>
      <c r="I28" s="1">
        <v>7</v>
      </c>
      <c r="J28" s="51">
        <f t="shared" si="3"/>
        <v>5.529761904761904E-2</v>
      </c>
      <c r="K28" s="33"/>
      <c r="L28" s="33"/>
      <c r="M28" s="34"/>
      <c r="N28" s="28">
        <v>6.25E-2</v>
      </c>
      <c r="O28" s="51">
        <f t="shared" ref="O28:O33" si="10">R27+N28</f>
        <v>1.583333333333333</v>
      </c>
      <c r="P28" s="51"/>
      <c r="Q28" s="51"/>
      <c r="R28" s="51">
        <f t="shared" si="7"/>
        <v>1.583333333333333</v>
      </c>
      <c r="S28" s="47"/>
    </row>
    <row r="29" spans="1:20" x14ac:dyDescent="0.2">
      <c r="A29" s="35" t="s">
        <v>28</v>
      </c>
      <c r="B29" s="1">
        <v>8.4</v>
      </c>
      <c r="C29" s="1">
        <f>B29+C28</f>
        <v>69.600000000000009</v>
      </c>
      <c r="D29" s="1">
        <f t="shared" si="8"/>
        <v>536</v>
      </c>
      <c r="E29" s="1">
        <v>4485</v>
      </c>
      <c r="F29" s="1">
        <f t="shared" si="9"/>
        <v>45</v>
      </c>
      <c r="G29" s="1">
        <v>3729</v>
      </c>
      <c r="H29" s="18">
        <f t="shared" si="2"/>
        <v>13.760000000000002</v>
      </c>
      <c r="I29" s="1">
        <v>7</v>
      </c>
      <c r="J29" s="51">
        <f t="shared" si="3"/>
        <v>8.1904761904761911E-2</v>
      </c>
      <c r="K29" s="33">
        <v>0.64930555555555558</v>
      </c>
      <c r="L29" s="33" t="e">
        <f>K29-#REF!</f>
        <v>#REF!</v>
      </c>
      <c r="M29" s="34">
        <v>4.166666666666663E-2</v>
      </c>
      <c r="N29" s="28">
        <v>8.3333333333333329E-2</v>
      </c>
      <c r="O29" s="51">
        <f>R28+N29</f>
        <v>1.6666666666666663</v>
      </c>
      <c r="P29" s="51">
        <v>6.9444444444444441E-3</v>
      </c>
      <c r="Q29" s="51" t="s">
        <v>84</v>
      </c>
      <c r="R29" s="51">
        <f>P29+O29</f>
        <v>1.6736111111111107</v>
      </c>
      <c r="S29" s="47">
        <v>0.71875</v>
      </c>
      <c r="T29" s="37" t="s">
        <v>89</v>
      </c>
    </row>
    <row r="30" spans="1:20" x14ac:dyDescent="0.2">
      <c r="A30" t="s">
        <v>29</v>
      </c>
      <c r="B30" s="1">
        <v>2.9</v>
      </c>
      <c r="C30" s="1">
        <f>C29+B30</f>
        <v>72.500000000000014</v>
      </c>
      <c r="D30" s="1">
        <f>E30-E29</f>
        <v>367</v>
      </c>
      <c r="E30" s="1">
        <v>4852</v>
      </c>
      <c r="F30" s="1">
        <f>G30-G29</f>
        <v>45</v>
      </c>
      <c r="G30" s="1">
        <v>3774</v>
      </c>
      <c r="H30" s="18">
        <f t="shared" si="2"/>
        <v>6.57</v>
      </c>
      <c r="I30" s="1">
        <v>7</v>
      </c>
      <c r="J30" s="51">
        <f t="shared" si="3"/>
        <v>3.9107142857142861E-2</v>
      </c>
      <c r="K30" s="33"/>
      <c r="L30" s="33"/>
      <c r="M30" s="34">
        <v>4.0972222222222271E-2</v>
      </c>
      <c r="N30" s="28">
        <v>4.5138888888888888E-2</v>
      </c>
      <c r="O30" s="51">
        <f>R29+N30</f>
        <v>1.7187499999999996</v>
      </c>
      <c r="P30" s="51"/>
      <c r="Q30" s="51"/>
      <c r="R30" s="51">
        <f t="shared" si="7"/>
        <v>1.7187499999999996</v>
      </c>
      <c r="S30" s="47"/>
    </row>
    <row r="31" spans="1:20" x14ac:dyDescent="0.2">
      <c r="A31" s="29" t="s">
        <v>30</v>
      </c>
      <c r="B31" s="1">
        <v>5</v>
      </c>
      <c r="C31" s="1">
        <f t="shared" si="0"/>
        <v>77.500000000000014</v>
      </c>
      <c r="D31" s="1">
        <f t="shared" si="5"/>
        <v>79</v>
      </c>
      <c r="E31" s="1">
        <v>4931</v>
      </c>
      <c r="F31" s="1">
        <f t="shared" si="1"/>
        <v>716</v>
      </c>
      <c r="G31" s="1">
        <v>4490</v>
      </c>
      <c r="H31" s="18">
        <f t="shared" si="2"/>
        <v>5.79</v>
      </c>
      <c r="I31" s="1">
        <v>6</v>
      </c>
      <c r="J31" s="51">
        <f t="shared" si="3"/>
        <v>4.0208333333333332E-2</v>
      </c>
      <c r="K31" s="33">
        <v>0.73333333333333339</v>
      </c>
      <c r="L31" s="33">
        <f>K31-K29</f>
        <v>8.4027777777777812E-2</v>
      </c>
      <c r="M31" s="34">
        <v>3.7499999999999978E-2</v>
      </c>
      <c r="N31" s="28">
        <v>4.1666666666666664E-2</v>
      </c>
      <c r="O31" s="51">
        <f t="shared" si="10"/>
        <v>1.7604166666666663</v>
      </c>
      <c r="P31" s="51">
        <v>3.472222222222222E-3</v>
      </c>
      <c r="Q31" s="51" t="s">
        <v>82</v>
      </c>
      <c r="R31" s="51">
        <f t="shared" si="7"/>
        <v>1.7638888888888886</v>
      </c>
      <c r="S31" s="47">
        <v>0.8125</v>
      </c>
      <c r="T31" s="37" t="s">
        <v>94</v>
      </c>
    </row>
    <row r="32" spans="1:20" ht="17" thickBot="1" x14ac:dyDescent="0.25">
      <c r="A32" t="s">
        <v>31</v>
      </c>
      <c r="B32" s="1">
        <v>10.7</v>
      </c>
      <c r="C32" s="1">
        <f t="shared" si="0"/>
        <v>88.200000000000017</v>
      </c>
      <c r="D32" s="1">
        <f t="shared" si="5"/>
        <v>988</v>
      </c>
      <c r="E32" s="1">
        <v>5919</v>
      </c>
      <c r="F32" s="1">
        <f t="shared" si="1"/>
        <v>488</v>
      </c>
      <c r="G32" s="1">
        <v>4978</v>
      </c>
      <c r="H32" s="18">
        <f t="shared" si="2"/>
        <v>20.58</v>
      </c>
      <c r="I32" s="1">
        <v>7</v>
      </c>
      <c r="J32" s="51">
        <f t="shared" si="3"/>
        <v>0.1225</v>
      </c>
      <c r="K32" s="33">
        <v>0.85138888888888886</v>
      </c>
      <c r="L32" s="33">
        <f t="shared" si="6"/>
        <v>0.11805555555555547</v>
      </c>
      <c r="M32" s="34">
        <v>0.10694444444444445</v>
      </c>
      <c r="N32" s="28">
        <v>0.11458333333333333</v>
      </c>
      <c r="O32" s="51">
        <f t="shared" si="10"/>
        <v>1.8784722222222219</v>
      </c>
      <c r="P32" s="51"/>
      <c r="Q32" s="51"/>
      <c r="R32" s="51">
        <f t="shared" si="7"/>
        <v>1.8784722222222219</v>
      </c>
      <c r="S32" s="47"/>
      <c r="T32" s="37" t="s">
        <v>95</v>
      </c>
    </row>
    <row r="33" spans="1:20" x14ac:dyDescent="0.2">
      <c r="A33" s="36" t="s">
        <v>96</v>
      </c>
      <c r="B33" s="1">
        <v>8.5</v>
      </c>
      <c r="C33" s="1">
        <f t="shared" si="0"/>
        <v>96.700000000000017</v>
      </c>
      <c r="D33" s="1">
        <f t="shared" si="5"/>
        <v>178</v>
      </c>
      <c r="E33" s="1">
        <v>6097</v>
      </c>
      <c r="F33" s="11">
        <f t="shared" si="1"/>
        <v>1601</v>
      </c>
      <c r="G33" s="1">
        <v>6579</v>
      </c>
      <c r="H33" s="18">
        <f t="shared" si="2"/>
        <v>10.28</v>
      </c>
      <c r="I33" s="1">
        <v>5</v>
      </c>
      <c r="J33" s="51">
        <f t="shared" si="3"/>
        <v>8.5666666666666669E-2</v>
      </c>
      <c r="K33" s="33">
        <v>0.94791666666666663</v>
      </c>
      <c r="L33" s="33">
        <f t="shared" si="6"/>
        <v>9.6527777777777768E-2</v>
      </c>
      <c r="M33" s="34">
        <v>0.10416666666666669</v>
      </c>
      <c r="N33" s="28">
        <v>0.1111111111111111</v>
      </c>
      <c r="O33" s="51">
        <f t="shared" si="10"/>
        <v>1.989583333333333</v>
      </c>
      <c r="P33" s="51"/>
      <c r="Q33" s="42" t="s">
        <v>97</v>
      </c>
      <c r="R33" s="51"/>
      <c r="T33" s="37" t="s">
        <v>98</v>
      </c>
    </row>
    <row r="34" spans="1:20" ht="17" thickBot="1" x14ac:dyDescent="0.25">
      <c r="H34" s="18"/>
      <c r="J34" s="51"/>
      <c r="K34" s="33">
        <v>0.99722222222222223</v>
      </c>
      <c r="L34" s="33">
        <f t="shared" si="6"/>
        <v>4.9305555555555602E-2</v>
      </c>
      <c r="M34" s="34"/>
      <c r="N34" s="28"/>
      <c r="O34" s="51"/>
      <c r="P34" s="51">
        <v>4.1666666666666664E-2</v>
      </c>
      <c r="Q34" s="43" t="s">
        <v>90</v>
      </c>
      <c r="R34" s="51">
        <f>O33+P34</f>
        <v>2.0312499999999996</v>
      </c>
      <c r="S34" s="47">
        <v>1.125</v>
      </c>
      <c r="T34" s="37" t="s">
        <v>99</v>
      </c>
    </row>
    <row r="35" spans="1:20" x14ac:dyDescent="0.2">
      <c r="A35" s="35" t="s">
        <v>34</v>
      </c>
      <c r="B35" s="1">
        <v>6.9</v>
      </c>
      <c r="C35" s="1">
        <f>C33+B35</f>
        <v>103.60000000000002</v>
      </c>
      <c r="D35" s="1">
        <f>E35-E33</f>
        <v>625</v>
      </c>
      <c r="E35" s="1">
        <v>6722</v>
      </c>
      <c r="F35" s="1">
        <f>G35-G33</f>
        <v>225</v>
      </c>
      <c r="G35" s="1">
        <v>6804</v>
      </c>
      <c r="H35" s="18">
        <f t="shared" si="2"/>
        <v>13.15</v>
      </c>
      <c r="I35" s="1">
        <v>7</v>
      </c>
      <c r="J35" s="51">
        <f t="shared" si="3"/>
        <v>7.8273809523809523E-2</v>
      </c>
      <c r="K35" s="33">
        <v>6.5972222222222224E-2</v>
      </c>
      <c r="L35" s="33">
        <f>K35+24-K34</f>
        <v>23.068749999999998</v>
      </c>
      <c r="M35" s="34">
        <v>5.7638888888888885E-2</v>
      </c>
      <c r="N35" s="28">
        <v>6.5972222222222224E-2</v>
      </c>
      <c r="O35" s="51">
        <f>R34+N35</f>
        <v>2.0972222222222219</v>
      </c>
      <c r="P35" s="51">
        <v>3.472222222222222E-3</v>
      </c>
      <c r="Q35" s="51" t="s">
        <v>84</v>
      </c>
      <c r="R35" s="51">
        <f>R34+N35+P35</f>
        <v>2.1006944444444442</v>
      </c>
      <c r="S35" s="47">
        <v>0.22916666666666666</v>
      </c>
      <c r="T35" s="37" t="s">
        <v>100</v>
      </c>
    </row>
    <row r="36" spans="1:20" x14ac:dyDescent="0.2">
      <c r="A36" t="s">
        <v>60</v>
      </c>
      <c r="B36" s="1">
        <v>7.1</v>
      </c>
      <c r="C36" s="1">
        <f t="shared" si="0"/>
        <v>110.70000000000002</v>
      </c>
      <c r="D36" s="1">
        <f t="shared" si="5"/>
        <v>988</v>
      </c>
      <c r="E36" s="1">
        <v>7710</v>
      </c>
      <c r="F36" s="1">
        <f t="shared" si="1"/>
        <v>76</v>
      </c>
      <c r="G36" s="1">
        <v>6880</v>
      </c>
      <c r="H36" s="18">
        <f t="shared" si="2"/>
        <v>16.98</v>
      </c>
      <c r="I36" s="1">
        <v>6</v>
      </c>
      <c r="J36" s="51">
        <f t="shared" si="3"/>
        <v>0.11791666666666667</v>
      </c>
      <c r="K36" s="33"/>
      <c r="L36" s="33"/>
      <c r="M36" s="34">
        <v>0.10069444444444445</v>
      </c>
      <c r="N36" s="28">
        <v>0.11458333333333333</v>
      </c>
      <c r="O36" s="51">
        <f>R35+N36</f>
        <v>2.2152777777777777</v>
      </c>
      <c r="P36" s="51"/>
      <c r="Q36" s="51"/>
      <c r="R36" s="51">
        <f>R35+N36+P36</f>
        <v>2.2152777777777777</v>
      </c>
      <c r="S36" s="47"/>
    </row>
    <row r="37" spans="1:20" x14ac:dyDescent="0.2">
      <c r="A37" s="35" t="s">
        <v>61</v>
      </c>
      <c r="B37" s="1">
        <v>7.9</v>
      </c>
      <c r="C37" s="1">
        <f t="shared" si="0"/>
        <v>118.60000000000002</v>
      </c>
      <c r="D37" s="1">
        <f t="shared" si="5"/>
        <v>338</v>
      </c>
      <c r="E37" s="1">
        <v>8048</v>
      </c>
      <c r="F37" s="1">
        <f t="shared" si="1"/>
        <v>403</v>
      </c>
      <c r="G37" s="1">
        <v>7283</v>
      </c>
      <c r="H37" s="18">
        <f t="shared" si="2"/>
        <v>11.280000000000001</v>
      </c>
      <c r="I37" s="1">
        <v>6</v>
      </c>
      <c r="J37" s="51">
        <f t="shared" si="3"/>
        <v>7.8333333333333338E-2</v>
      </c>
      <c r="K37" s="33">
        <v>0.28194444444444444</v>
      </c>
      <c r="L37" s="33">
        <f>K37-K35</f>
        <v>0.21597222222222223</v>
      </c>
      <c r="M37" s="34">
        <v>6.9444444444444448E-2</v>
      </c>
      <c r="N37" s="28">
        <v>8.3333333333333329E-2</v>
      </c>
      <c r="O37" s="51">
        <f>R36+N37</f>
        <v>2.2986111111111112</v>
      </c>
      <c r="P37" s="51">
        <v>1.0416666666666666E-2</v>
      </c>
      <c r="Q37" s="51" t="s">
        <v>84</v>
      </c>
      <c r="R37" s="51">
        <f>R36+N37+P37</f>
        <v>2.3090277777777777</v>
      </c>
      <c r="S37" s="47">
        <v>0.46875</v>
      </c>
      <c r="T37" s="37" t="s">
        <v>101</v>
      </c>
    </row>
    <row r="38" spans="1:20" ht="17" thickBot="1" x14ac:dyDescent="0.25">
      <c r="A38" t="s">
        <v>37</v>
      </c>
      <c r="B38" s="1">
        <v>5.5</v>
      </c>
      <c r="C38" s="1">
        <f t="shared" si="0"/>
        <v>124.10000000000002</v>
      </c>
      <c r="D38" s="1">
        <f t="shared" si="5"/>
        <v>20</v>
      </c>
      <c r="E38" s="1">
        <v>8068</v>
      </c>
      <c r="F38" s="11">
        <f t="shared" si="1"/>
        <v>793</v>
      </c>
      <c r="G38" s="1">
        <v>8076</v>
      </c>
      <c r="H38" s="18">
        <f t="shared" si="2"/>
        <v>5.7</v>
      </c>
      <c r="I38" s="1">
        <v>5</v>
      </c>
      <c r="J38" s="51">
        <f t="shared" si="3"/>
        <v>4.7500000000000007E-2</v>
      </c>
      <c r="K38" s="33"/>
      <c r="L38" s="33"/>
      <c r="M38" s="34">
        <v>5.5555555555555552E-2</v>
      </c>
      <c r="N38" s="28">
        <v>6.25E-2</v>
      </c>
      <c r="O38" s="51">
        <f>R37+N38</f>
        <v>2.3715277777777777</v>
      </c>
      <c r="P38" s="51"/>
      <c r="Q38" s="51"/>
      <c r="R38" s="51">
        <f>R37+N38+P38</f>
        <v>2.3715277777777777</v>
      </c>
      <c r="S38" s="47"/>
    </row>
    <row r="39" spans="1:20" x14ac:dyDescent="0.2">
      <c r="A39" s="36" t="s">
        <v>102</v>
      </c>
      <c r="B39" s="1">
        <v>3.8</v>
      </c>
      <c r="C39" s="1">
        <f t="shared" si="0"/>
        <v>127.90000000000002</v>
      </c>
      <c r="D39" s="1">
        <f t="shared" si="5"/>
        <v>30</v>
      </c>
      <c r="E39" s="1">
        <v>8098</v>
      </c>
      <c r="F39" s="1">
        <f t="shared" si="1"/>
        <v>84</v>
      </c>
      <c r="G39" s="1">
        <v>8160</v>
      </c>
      <c r="H39" s="18">
        <f t="shared" si="2"/>
        <v>4.0999999999999996</v>
      </c>
      <c r="I39" s="1">
        <v>6</v>
      </c>
      <c r="J39" s="51">
        <f t="shared" si="3"/>
        <v>2.8472222222222218E-2</v>
      </c>
      <c r="K39" s="33">
        <v>0.36527777777777781</v>
      </c>
      <c r="L39" s="33">
        <f>K39-K37</f>
        <v>8.333333333333337E-2</v>
      </c>
      <c r="M39" s="34">
        <v>2.6388888888888906E-2</v>
      </c>
      <c r="N39" s="28">
        <v>1.7361111111111112E-2</v>
      </c>
      <c r="O39" s="51">
        <f>R38+N39</f>
        <v>2.3888888888888888</v>
      </c>
      <c r="Q39" s="44" t="s">
        <v>88</v>
      </c>
      <c r="T39" s="37" t="s">
        <v>103</v>
      </c>
    </row>
    <row r="40" spans="1:20" ht="17" thickBot="1" x14ac:dyDescent="0.25">
      <c r="H40" s="18"/>
      <c r="J40" s="51"/>
      <c r="K40" s="33"/>
      <c r="L40" s="33"/>
      <c r="M40" s="34"/>
      <c r="N40" s="28"/>
      <c r="O40" s="51"/>
      <c r="P40" s="51">
        <v>1.0416666666666666E-2</v>
      </c>
      <c r="Q40" s="45" t="s">
        <v>104</v>
      </c>
      <c r="R40" s="51">
        <f>R38+N39+P40</f>
        <v>2.3993055555555554</v>
      </c>
      <c r="S40" s="47">
        <v>0.55208333333333337</v>
      </c>
      <c r="T40" s="37" t="s">
        <v>105</v>
      </c>
    </row>
    <row r="41" spans="1:20" x14ac:dyDescent="0.2">
      <c r="A41" t="s">
        <v>39</v>
      </c>
      <c r="B41" s="1">
        <v>3.5</v>
      </c>
      <c r="C41" s="1">
        <f>C39+B41</f>
        <v>131.40000000000003</v>
      </c>
      <c r="D41" s="1">
        <f>E41-E39</f>
        <v>571</v>
      </c>
      <c r="E41" s="1">
        <v>8669</v>
      </c>
      <c r="F41" s="1">
        <f>G41-G39</f>
        <v>13</v>
      </c>
      <c r="G41" s="1">
        <v>8173</v>
      </c>
      <c r="H41" s="18">
        <f t="shared" si="2"/>
        <v>9.2100000000000009</v>
      </c>
      <c r="I41" s="1">
        <v>6</v>
      </c>
      <c r="J41" s="51">
        <f t="shared" si="3"/>
        <v>6.3958333333333339E-2</v>
      </c>
      <c r="K41" s="33"/>
      <c r="L41" s="33"/>
      <c r="M41" s="34">
        <v>4.5833333333333337E-2</v>
      </c>
      <c r="N41" s="28">
        <v>5.5555555555555552E-2</v>
      </c>
      <c r="O41" s="51">
        <f>R40+N41</f>
        <v>2.4548611111111107</v>
      </c>
      <c r="P41" s="51"/>
      <c r="Q41" s="51"/>
      <c r="R41" s="51">
        <f>R40+N41+P41</f>
        <v>2.4548611111111107</v>
      </c>
      <c r="S41" s="47"/>
    </row>
    <row r="42" spans="1:20" x14ac:dyDescent="0.2">
      <c r="A42" t="s">
        <v>40</v>
      </c>
      <c r="B42" s="1">
        <v>3.7</v>
      </c>
      <c r="C42" s="1">
        <f t="shared" si="0"/>
        <v>135.10000000000002</v>
      </c>
      <c r="D42" s="1">
        <f t="shared" si="5"/>
        <v>577</v>
      </c>
      <c r="E42" s="1">
        <v>9246</v>
      </c>
      <c r="F42" s="1">
        <f t="shared" si="1"/>
        <v>188</v>
      </c>
      <c r="G42" s="1">
        <v>8361</v>
      </c>
      <c r="H42" s="18">
        <f t="shared" si="2"/>
        <v>9.4699999999999989</v>
      </c>
      <c r="I42" s="1">
        <v>6</v>
      </c>
      <c r="J42" s="51">
        <f t="shared" si="3"/>
        <v>6.5763888888888886E-2</v>
      </c>
      <c r="K42" s="33">
        <v>0.49444444444444446</v>
      </c>
      <c r="L42" s="33">
        <f>K42-K39</f>
        <v>0.12916666666666665</v>
      </c>
      <c r="M42" s="34">
        <v>5.3472222222222213E-2</v>
      </c>
      <c r="N42" s="28">
        <v>6.5972222222222224E-2</v>
      </c>
      <c r="O42" s="51">
        <f>R41+N42</f>
        <v>2.520833333333333</v>
      </c>
      <c r="P42" s="51"/>
      <c r="Q42" s="51"/>
      <c r="R42" s="51">
        <f>R41+N42+P42</f>
        <v>2.520833333333333</v>
      </c>
      <c r="S42" s="47"/>
    </row>
    <row r="43" spans="1:20" x14ac:dyDescent="0.2">
      <c r="A43" t="s">
        <v>41</v>
      </c>
      <c r="B43" s="1">
        <v>4.5</v>
      </c>
      <c r="C43" s="1">
        <f t="shared" si="0"/>
        <v>139.60000000000002</v>
      </c>
      <c r="D43" s="1">
        <f t="shared" si="5"/>
        <v>232</v>
      </c>
      <c r="E43" s="1">
        <v>9478</v>
      </c>
      <c r="F43" s="1">
        <f t="shared" si="1"/>
        <v>543</v>
      </c>
      <c r="G43" s="1">
        <v>8904</v>
      </c>
      <c r="H43" s="18">
        <f t="shared" si="2"/>
        <v>6.82</v>
      </c>
      <c r="I43" s="1">
        <v>5</v>
      </c>
      <c r="J43" s="51">
        <f t="shared" si="3"/>
        <v>5.683333333333334E-2</v>
      </c>
      <c r="K43" s="33">
        <v>0.54999999999999993</v>
      </c>
      <c r="L43" s="33">
        <f t="shared" si="6"/>
        <v>5.5555555555555469E-2</v>
      </c>
      <c r="M43" s="34">
        <v>4.8611111111111119E-2</v>
      </c>
      <c r="N43" s="28">
        <v>5.5555555555555552E-2</v>
      </c>
      <c r="O43" s="51">
        <f>R42+N43</f>
        <v>2.5763888888888884</v>
      </c>
      <c r="P43" s="51"/>
      <c r="Q43" s="51"/>
      <c r="R43" s="51">
        <f>R42+N43+P43</f>
        <v>2.5763888888888884</v>
      </c>
      <c r="S43" s="47">
        <v>0.72916666666666663</v>
      </c>
      <c r="T43" s="37" t="s">
        <v>93</v>
      </c>
    </row>
    <row r="44" spans="1:20" x14ac:dyDescent="0.2">
      <c r="A44" s="36" t="s">
        <v>42</v>
      </c>
      <c r="B44" s="1">
        <v>4.5</v>
      </c>
      <c r="C44" s="1">
        <f t="shared" si="0"/>
        <v>144.10000000000002</v>
      </c>
      <c r="D44" s="1">
        <f t="shared" si="5"/>
        <v>19</v>
      </c>
      <c r="E44" s="1">
        <v>9497</v>
      </c>
      <c r="F44" s="11">
        <f t="shared" si="1"/>
        <v>804</v>
      </c>
      <c r="G44" s="1">
        <v>9708</v>
      </c>
      <c r="H44" s="18">
        <f t="shared" si="2"/>
        <v>4.6900000000000004</v>
      </c>
      <c r="I44" s="1">
        <v>5</v>
      </c>
      <c r="J44" s="51">
        <f t="shared" si="3"/>
        <v>3.9083333333333338E-2</v>
      </c>
      <c r="K44" s="33">
        <v>0.58958333333333335</v>
      </c>
      <c r="L44" s="33">
        <f t="shared" si="6"/>
        <v>3.9583333333333415E-2</v>
      </c>
      <c r="M44" s="34">
        <v>4.2361111111111099E-2</v>
      </c>
      <c r="N44" s="28">
        <v>4.5138888888888888E-2</v>
      </c>
      <c r="O44" s="51">
        <f>R43+N44</f>
        <v>2.6215277777777772</v>
      </c>
      <c r="P44" s="51">
        <v>3.472222222222222E-3</v>
      </c>
      <c r="Q44" s="51" t="s">
        <v>88</v>
      </c>
      <c r="R44" s="51">
        <f>R43+N44+P44</f>
        <v>2.6249999999999996</v>
      </c>
      <c r="S44" s="47">
        <v>0.77083333333333337</v>
      </c>
      <c r="T44" s="37" t="s">
        <v>106</v>
      </c>
    </row>
    <row r="45" spans="1:20" x14ac:dyDescent="0.2">
      <c r="A45" t="s">
        <v>43</v>
      </c>
      <c r="B45" s="1">
        <v>7.8</v>
      </c>
      <c r="C45" s="1">
        <f>C44+B45</f>
        <v>151.90000000000003</v>
      </c>
      <c r="D45" s="1">
        <f>E45-E44</f>
        <v>276</v>
      </c>
      <c r="E45" s="1">
        <v>9773</v>
      </c>
      <c r="F45" s="1">
        <f>G45-G44</f>
        <v>243</v>
      </c>
      <c r="G45" s="1">
        <v>9951</v>
      </c>
      <c r="H45" s="18">
        <f t="shared" si="2"/>
        <v>10.559999999999999</v>
      </c>
      <c r="I45" s="1">
        <v>6.5</v>
      </c>
      <c r="J45" s="51">
        <f t="shared" si="3"/>
        <v>6.7692307692307677E-2</v>
      </c>
      <c r="K45" s="33">
        <v>0.64930555555555558</v>
      </c>
      <c r="L45" s="33">
        <f t="shared" si="6"/>
        <v>5.9722222222222232E-2</v>
      </c>
      <c r="M45" s="34"/>
      <c r="N45" s="28">
        <v>5.9027777777777783E-2</v>
      </c>
      <c r="O45" s="51">
        <f>R44+N45</f>
        <v>2.6840277777777772</v>
      </c>
      <c r="P45" s="51"/>
      <c r="Q45" s="51"/>
      <c r="R45" s="51">
        <f>R44+N45+P45</f>
        <v>2.6840277777777772</v>
      </c>
      <c r="S45" s="47">
        <v>0.83333333333333337</v>
      </c>
    </row>
    <row r="46" spans="1:20" x14ac:dyDescent="0.2">
      <c r="B46" s="1">
        <f>SUM(B18:B45)</f>
        <v>151.90000000000003</v>
      </c>
      <c r="J46" s="51"/>
      <c r="K46" s="16"/>
      <c r="L46" s="16"/>
      <c r="M46" s="25"/>
      <c r="N46" s="38">
        <f>SUM(N19:N45)</f>
        <v>1.5763888888888888</v>
      </c>
      <c r="O46" s="41"/>
      <c r="P46" s="41">
        <f>SUM(P19:P44)</f>
        <v>0.11458333333333334</v>
      </c>
      <c r="Q46" s="2"/>
      <c r="R46" s="2"/>
      <c r="S46" s="48"/>
    </row>
    <row r="47" spans="1:20" ht="17" thickBot="1" x14ac:dyDescent="0.25"/>
    <row r="48" spans="1:20" ht="17" thickBot="1" x14ac:dyDescent="0.25">
      <c r="A48" t="s">
        <v>76</v>
      </c>
      <c r="N48" s="39" t="s">
        <v>107</v>
      </c>
      <c r="O48" s="40">
        <f>N46+P46</f>
        <v>1.6909722222222221</v>
      </c>
    </row>
    <row r="50" spans="1:20" s="1" customFormat="1" x14ac:dyDescent="0.2">
      <c r="A50"/>
      <c r="I50" s="17" t="s">
        <v>77</v>
      </c>
      <c r="K50" s="14"/>
      <c r="L50" s="14"/>
      <c r="M50" s="24"/>
      <c r="N50" s="26"/>
      <c r="S50" s="46"/>
      <c r="T50" s="37"/>
    </row>
    <row r="51" spans="1:20" s="1" customFormat="1" x14ac:dyDescent="0.2">
      <c r="A51"/>
      <c r="I51" s="17" t="s">
        <v>78</v>
      </c>
      <c r="K51" s="14"/>
      <c r="L51" s="14"/>
      <c r="M51" s="24"/>
      <c r="N51" s="26"/>
      <c r="S51" s="46"/>
      <c r="T51" s="37"/>
    </row>
  </sheetData>
  <mergeCells count="1">
    <mergeCell ref="K16:L16"/>
  </mergeCells>
  <pageMargins left="0.7" right="0.7" top="0.75" bottom="0.75" header="0.3" footer="0.3"/>
  <pageSetup paperSize="9" scale="65"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COURSE 2025FRED</vt:lpstr>
      <vt:lpstr>COURSE 2025</vt:lpstr>
      <vt:lpstr>RECO BIS</vt:lpstr>
      <vt:lpstr>RECO</vt:lpstr>
      <vt:lpstr>COURSE</vt:lpstr>
      <vt:lpstr>COURSE BIS</vt:lpstr>
      <vt:lpstr>COURSE TER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Julie Lutringer</dc:creator>
  <cp:keywords/>
  <dc:description/>
  <cp:lastModifiedBy>Julie Lutringer</cp:lastModifiedBy>
  <cp:revision/>
  <dcterms:created xsi:type="dcterms:W3CDTF">2023-03-01T12:41:31Z</dcterms:created>
  <dcterms:modified xsi:type="dcterms:W3CDTF">2025-08-31T07:49:40Z</dcterms:modified>
  <cp:category/>
  <cp:contentStatus/>
</cp:coreProperties>
</file>