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/Desktop/PLPH/"/>
    </mc:Choice>
  </mc:AlternateContent>
  <xr:revisionPtr revIDLastSave="0" documentId="13_ncr:1_{53C8E3AF-0C3A-334B-8261-0092FE7C4F62}" xr6:coauthVersionLast="47" xr6:coauthVersionMax="47" xr10:uidLastSave="{00000000-0000-0000-0000-000000000000}"/>
  <bookViews>
    <workbookView xWindow="180" yWindow="780" windowWidth="28620" windowHeight="15600" xr2:uid="{BD708657-90DA-AA44-A17A-43B9867C3349}"/>
  </bookViews>
  <sheets>
    <sheet name="Feuil1" sheetId="1" r:id="rId1"/>
  </sheets>
  <definedNames>
    <definedName name="_xlnm.Print_Area" localSheetId="0">Feuil1!$A$1:$M$26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E26" i="1"/>
  <c r="E27" i="1" s="1"/>
  <c r="G26" i="1"/>
  <c r="G27" i="1" s="1"/>
  <c r="G17" i="1"/>
  <c r="E17" i="1"/>
  <c r="B20" i="1"/>
  <c r="U25" i="1"/>
  <c r="U24" i="1"/>
  <c r="U23" i="1"/>
  <c r="U22" i="1"/>
  <c r="U21" i="1"/>
  <c r="U20" i="1"/>
  <c r="S21" i="1"/>
  <c r="S22" i="1"/>
  <c r="S23" i="1"/>
  <c r="S24" i="1"/>
  <c r="S25" i="1"/>
  <c r="S20" i="1"/>
  <c r="Q21" i="1"/>
  <c r="Q22" i="1"/>
  <c r="Q23" i="1"/>
  <c r="Q24" i="1"/>
  <c r="Q25" i="1"/>
  <c r="Q20" i="1"/>
  <c r="Q26" i="1" s="1"/>
  <c r="Q27" i="1" s="1"/>
  <c r="U13" i="1"/>
  <c r="U17" i="1" s="1"/>
  <c r="U14" i="1"/>
  <c r="U15" i="1"/>
  <c r="U16" i="1"/>
  <c r="U12" i="1"/>
  <c r="S13" i="1"/>
  <c r="S14" i="1"/>
  <c r="S15" i="1"/>
  <c r="S16" i="1"/>
  <c r="S12" i="1"/>
  <c r="S17" i="1" s="1"/>
  <c r="Q13" i="1"/>
  <c r="Q17" i="1" s="1"/>
  <c r="Q14" i="1"/>
  <c r="Q15" i="1"/>
  <c r="Q16" i="1"/>
  <c r="Q12" i="1"/>
  <c r="I19" i="1"/>
  <c r="G21" i="1"/>
  <c r="G22" i="1"/>
  <c r="G23" i="1"/>
  <c r="G24" i="1"/>
  <c r="G25" i="1"/>
  <c r="G20" i="1"/>
  <c r="E21" i="1"/>
  <c r="E22" i="1"/>
  <c r="E23" i="1"/>
  <c r="E24" i="1"/>
  <c r="I24" i="1" s="1"/>
  <c r="E25" i="1"/>
  <c r="E20" i="1"/>
  <c r="G13" i="1"/>
  <c r="G14" i="1"/>
  <c r="G15" i="1"/>
  <c r="G16" i="1"/>
  <c r="G12" i="1"/>
  <c r="B21" i="1"/>
  <c r="B22" i="1"/>
  <c r="B23" i="1"/>
  <c r="B24" i="1"/>
  <c r="B25" i="1"/>
  <c r="E16" i="1"/>
  <c r="E15" i="1"/>
  <c r="E14" i="1"/>
  <c r="E13" i="1"/>
  <c r="E12" i="1"/>
  <c r="B13" i="1"/>
  <c r="B14" i="1"/>
  <c r="B15" i="1"/>
  <c r="B16" i="1"/>
  <c r="I16" i="1" s="1"/>
  <c r="B12" i="1"/>
  <c r="B17" i="1" s="1"/>
  <c r="B27" i="1" l="1"/>
  <c r="D12" i="1"/>
  <c r="D13" i="1" s="1"/>
  <c r="D14" i="1" s="1"/>
  <c r="D15" i="1" s="1"/>
  <c r="I22" i="1"/>
  <c r="U26" i="1"/>
  <c r="U27" i="1" s="1"/>
  <c r="I15" i="1"/>
  <c r="K15" i="1" s="1"/>
  <c r="S26" i="1"/>
  <c r="S27" i="1" s="1"/>
  <c r="I23" i="1"/>
  <c r="K23" i="1" s="1"/>
  <c r="I14" i="1"/>
  <c r="K14" i="1" s="1"/>
  <c r="D20" i="1"/>
  <c r="D21" i="1" s="1"/>
  <c r="D22" i="1" s="1"/>
  <c r="D23" i="1" s="1"/>
  <c r="D24" i="1" s="1"/>
  <c r="D25" i="1" s="1"/>
  <c r="I25" i="1"/>
  <c r="K25" i="1" s="1"/>
  <c r="I21" i="1"/>
  <c r="K21" i="1" s="1"/>
  <c r="I20" i="1"/>
  <c r="K20" i="1" s="1"/>
  <c r="I13" i="1"/>
  <c r="D16" i="1"/>
  <c r="I12" i="1"/>
  <c r="K12" i="1" s="1"/>
  <c r="M12" i="1" s="1"/>
  <c r="K13" i="1"/>
  <c r="K16" i="1"/>
  <c r="K22" i="1"/>
  <c r="K24" i="1"/>
  <c r="K17" i="1" l="1"/>
  <c r="M20" i="1"/>
  <c r="K26" i="1"/>
  <c r="K27" i="1" s="1"/>
  <c r="M13" i="1"/>
  <c r="M14" i="1" s="1"/>
  <c r="M15" i="1" s="1"/>
  <c r="M16" i="1" s="1"/>
  <c r="M21" i="1" s="1"/>
  <c r="M22" i="1" s="1"/>
  <c r="M23" i="1" s="1"/>
  <c r="M24" i="1" s="1"/>
  <c r="M25" i="1" s="1"/>
</calcChain>
</file>

<file path=xl/sharedStrings.xml><?xml version="1.0" encoding="utf-8"?>
<sst xmlns="http://schemas.openxmlformats.org/spreadsheetml/2006/main" count="62" uniqueCount="51">
  <si>
    <t>D+</t>
  </si>
  <si>
    <t>D-</t>
  </si>
  <si>
    <t>D+ cumul</t>
  </si>
  <si>
    <t>Km cumul</t>
  </si>
  <si>
    <t>Km</t>
  </si>
  <si>
    <t>D- cumul</t>
  </si>
  <si>
    <t>Heure</t>
  </si>
  <si>
    <t>Vitesse</t>
  </si>
  <si>
    <t>Durée</t>
  </si>
  <si>
    <t>Pause</t>
  </si>
  <si>
    <t>Km effort</t>
  </si>
  <si>
    <t>Altitude</t>
  </si>
  <si>
    <t>Barrière
Horaire</t>
  </si>
  <si>
    <t>Notes</t>
  </si>
  <si>
    <t>(km+D+)</t>
  </si>
  <si>
    <t>Distance</t>
  </si>
  <si>
    <t>Relief</t>
  </si>
  <si>
    <t>km effort</t>
  </si>
  <si>
    <t>Saint Eustache</t>
  </si>
  <si>
    <t>Les Maisons</t>
  </si>
  <si>
    <t>450 pts ITRA</t>
  </si>
  <si>
    <t>400 pts ITRA</t>
  </si>
  <si>
    <t>Doussard arrivée</t>
  </si>
  <si>
    <t>Doussard départ</t>
  </si>
  <si>
    <t>Annecy départ</t>
  </si>
  <si>
    <t>Montmin Eglise</t>
  </si>
  <si>
    <t>Chalet de l'Aulp</t>
  </si>
  <si>
    <t>Villard Dessus</t>
  </si>
  <si>
    <t>Col Contrebandiers</t>
  </si>
  <si>
    <t>Pré Vernet</t>
  </si>
  <si>
    <t>Annecy arrivée</t>
  </si>
  <si>
    <t>500 pts ITRA</t>
  </si>
  <si>
    <t>Tête de course (910 pts)</t>
  </si>
  <si>
    <t>Tête de course (900 pts)</t>
  </si>
  <si>
    <t>Arrivée Jour 1</t>
  </si>
  <si>
    <t>Départ Jour 2</t>
  </si>
  <si>
    <t>Arrivée Jour 2</t>
  </si>
  <si>
    <t>Eau</t>
  </si>
  <si>
    <t>Ravitaillement</t>
  </si>
  <si>
    <t>-</t>
  </si>
  <si>
    <t>MON ESTIMATION</t>
  </si>
  <si>
    <t>Maxi Race XL Race</t>
  </si>
  <si>
    <t>(données Trace de Trail)</t>
  </si>
  <si>
    <t>350 pts ITRA</t>
  </si>
  <si>
    <t>JOUR 1</t>
  </si>
  <si>
    <t>JOUR 2</t>
  </si>
  <si>
    <t>Route forestière</t>
  </si>
  <si>
    <t>Le Semnoz (pas sommet)</t>
  </si>
  <si>
    <t>DONNEES COMPARATIVES</t>
  </si>
  <si>
    <t>J1+J2</t>
  </si>
  <si>
    <t>JOUR 1 + JOUR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</si>
</sst>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0" fontId="1" fillId="0" borderId="0" xfId="0" quotePrefix="1" applyFont="1"/>
    <xf numFmtId="0" fontId="5" fillId="0" borderId="0" xfId="0" applyFont="1"/>
    <xf numFmtId="164" fontId="7" fillId="0" borderId="0" xfId="0" applyNumberFormat="1" applyFont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164" fontId="0" fillId="0" borderId="4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791125</xdr:colOff>
      <xdr:row>5</xdr:row>
      <xdr:rowOff>191976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E172755-FE1E-1D7D-A4D3-E3A8F5F11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67404" cy="3485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8BE55-E9E1-7F42-982E-FEF0B3ECAC5C}">
  <sheetPr>
    <pageSetUpPr fitToPage="1"/>
  </sheetPr>
  <dimension ref="A1:U27"/>
  <sheetViews>
    <sheetView tabSelected="1" zoomScale="86" zoomScaleNormal="86" workbookViewId="0">
      <selection activeCell="W5" sqref="W5"/>
    </sheetView>
  </sheetViews>
  <sheetFormatPr baseColWidth="10" defaultRowHeight="16" x14ac:dyDescent="0.2"/>
  <cols>
    <col min="1" max="1" width="23.5" customWidth="1"/>
    <col min="2" max="2" width="8.83203125" style="1" customWidth="1"/>
    <col min="3" max="4" width="10" style="1" customWidth="1"/>
    <col min="5" max="5" width="7.1640625" style="1" customWidth="1"/>
    <col min="6" max="6" width="9.33203125" style="1" customWidth="1"/>
    <col min="7" max="7" width="7.1640625" style="1" customWidth="1"/>
    <col min="8" max="8" width="9" style="1" customWidth="1"/>
    <col min="9" max="9" width="9.5" style="1" customWidth="1"/>
    <col min="10" max="10" width="9.33203125" style="1" customWidth="1"/>
    <col min="11" max="11" width="9.5" style="1" customWidth="1"/>
    <col min="12" max="12" width="7.5" style="1" customWidth="1"/>
    <col min="13" max="13" width="11.33203125" style="1" customWidth="1"/>
    <col min="14" max="14" width="8.33203125" customWidth="1"/>
    <col min="15" max="15" width="14" customWidth="1"/>
    <col min="16" max="17" width="9.6640625" style="1" customWidth="1"/>
    <col min="18" max="18" width="7.5" customWidth="1"/>
  </cols>
  <sheetData>
    <row r="1" spans="1:21" ht="194" customHeight="1" x14ac:dyDescent="0.2"/>
    <row r="6" spans="1:21" ht="17" thickBot="1" x14ac:dyDescent="0.25"/>
    <row r="7" spans="1:21" ht="16" customHeight="1" thickBot="1" x14ac:dyDescent="0.25">
      <c r="P7" s="29" t="s">
        <v>48</v>
      </c>
      <c r="Q7" s="30"/>
      <c r="R7" s="30"/>
      <c r="S7" s="30"/>
      <c r="T7" s="30"/>
      <c r="U7" s="31"/>
    </row>
    <row r="8" spans="1:21" s="3" customFormat="1" x14ac:dyDescent="0.2">
      <c r="A8" s="3" t="s">
        <v>41</v>
      </c>
      <c r="B8" s="28" t="s">
        <v>15</v>
      </c>
      <c r="C8" s="28"/>
      <c r="D8" s="28" t="s">
        <v>16</v>
      </c>
      <c r="E8" s="28"/>
      <c r="F8" s="28"/>
      <c r="G8" s="28"/>
      <c r="H8" s="28"/>
      <c r="I8" s="4" t="s">
        <v>10</v>
      </c>
      <c r="J8" s="29" t="s">
        <v>40</v>
      </c>
      <c r="K8" s="30"/>
      <c r="L8" s="30"/>
      <c r="M8" s="31"/>
      <c r="N8" s="32" t="s">
        <v>12</v>
      </c>
      <c r="O8" s="3" t="s">
        <v>13</v>
      </c>
      <c r="P8" s="34" t="s">
        <v>32</v>
      </c>
      <c r="Q8" s="35"/>
      <c r="R8" s="35" t="s">
        <v>20</v>
      </c>
      <c r="S8" s="35"/>
      <c r="T8" s="35" t="s">
        <v>21</v>
      </c>
      <c r="U8" s="36"/>
    </row>
    <row r="9" spans="1:21" s="3" customFormat="1" x14ac:dyDescent="0.2">
      <c r="A9" s="17" t="s">
        <v>42</v>
      </c>
      <c r="B9" s="4" t="s">
        <v>4</v>
      </c>
      <c r="C9" s="4" t="s">
        <v>3</v>
      </c>
      <c r="D9" s="4" t="s">
        <v>11</v>
      </c>
      <c r="E9" s="4" t="s">
        <v>0</v>
      </c>
      <c r="F9" s="4" t="s">
        <v>2</v>
      </c>
      <c r="G9" s="4" t="s">
        <v>1</v>
      </c>
      <c r="H9" s="4" t="s">
        <v>5</v>
      </c>
      <c r="I9" s="4" t="s">
        <v>14</v>
      </c>
      <c r="J9" s="6" t="s">
        <v>7</v>
      </c>
      <c r="K9" s="4" t="s">
        <v>8</v>
      </c>
      <c r="L9" s="11" t="s">
        <v>9</v>
      </c>
      <c r="M9" s="7" t="s">
        <v>6</v>
      </c>
      <c r="N9" s="33"/>
      <c r="P9" s="37" t="s">
        <v>6</v>
      </c>
      <c r="Q9" s="38" t="s">
        <v>8</v>
      </c>
      <c r="R9" s="38" t="s">
        <v>6</v>
      </c>
      <c r="S9" s="38" t="s">
        <v>8</v>
      </c>
      <c r="T9" s="38" t="s">
        <v>6</v>
      </c>
      <c r="U9" s="39" t="s">
        <v>8</v>
      </c>
    </row>
    <row r="10" spans="1:21" ht="16" customHeight="1" x14ac:dyDescent="0.2">
      <c r="A10" s="15" t="s">
        <v>44</v>
      </c>
      <c r="J10" s="14" t="s">
        <v>17</v>
      </c>
      <c r="K10" s="2"/>
      <c r="L10" s="18"/>
      <c r="M10" s="9"/>
      <c r="N10" s="5"/>
      <c r="O10" s="3"/>
      <c r="P10" s="8"/>
      <c r="Q10" s="40"/>
      <c r="R10" s="41"/>
      <c r="S10" s="40"/>
      <c r="T10" s="41"/>
      <c r="U10" s="42"/>
    </row>
    <row r="11" spans="1:21" x14ac:dyDescent="0.2">
      <c r="A11" s="3" t="s">
        <v>24</v>
      </c>
      <c r="B11" s="1">
        <v>0</v>
      </c>
      <c r="C11" s="1">
        <v>0</v>
      </c>
      <c r="D11" s="1">
        <v>447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8"/>
      <c r="K11" s="2"/>
      <c r="L11" s="18"/>
      <c r="M11" s="9">
        <v>0.12847222222222224</v>
      </c>
      <c r="N11" s="5"/>
      <c r="O11" s="3"/>
      <c r="P11" s="43">
        <v>0.11458333333333333</v>
      </c>
      <c r="Q11" s="40"/>
      <c r="R11" s="40">
        <v>0.125</v>
      </c>
      <c r="S11" s="40"/>
      <c r="T11" s="40">
        <v>0.125</v>
      </c>
      <c r="U11" s="9"/>
    </row>
    <row r="12" spans="1:21" x14ac:dyDescent="0.2">
      <c r="A12" s="3" t="s">
        <v>46</v>
      </c>
      <c r="B12" s="1">
        <f>C12-C11</f>
        <v>9.4</v>
      </c>
      <c r="C12" s="1">
        <v>9.4</v>
      </c>
      <c r="D12" s="1">
        <f>D11+E12-G12</f>
        <v>944</v>
      </c>
      <c r="E12" s="1">
        <f>F12-F11</f>
        <v>578</v>
      </c>
      <c r="F12" s="1">
        <v>578</v>
      </c>
      <c r="G12" s="1">
        <f>H12-H11</f>
        <v>81</v>
      </c>
      <c r="H12" s="1">
        <v>81</v>
      </c>
      <c r="I12" s="1">
        <f>B12+0.01*E12</f>
        <v>15.18</v>
      </c>
      <c r="J12" s="10">
        <v>9.5</v>
      </c>
      <c r="K12" s="2">
        <f>I12/J12/24</f>
        <v>6.6578947368421057E-2</v>
      </c>
      <c r="L12" s="19">
        <v>0</v>
      </c>
      <c r="M12" s="9">
        <f>M11+K12+L12</f>
        <v>0.19505116959064328</v>
      </c>
      <c r="N12" s="5">
        <v>0.21180555555555555</v>
      </c>
      <c r="O12" s="3"/>
      <c r="P12" s="43">
        <v>0.14583333333333334</v>
      </c>
      <c r="Q12" s="40">
        <f>P12-P11</f>
        <v>3.1250000000000014E-2</v>
      </c>
      <c r="R12" s="40">
        <v>0.19444444444444445</v>
      </c>
      <c r="S12" s="40">
        <f>R12-R11</f>
        <v>6.9444444444444448E-2</v>
      </c>
      <c r="T12" s="40">
        <v>0.20833333333333334</v>
      </c>
      <c r="U12" s="9">
        <f>T12-T11</f>
        <v>8.3333333333333343E-2</v>
      </c>
    </row>
    <row r="13" spans="1:21" x14ac:dyDescent="0.2">
      <c r="A13" s="3" t="s">
        <v>47</v>
      </c>
      <c r="B13" s="1">
        <f t="shared" ref="B13:B16" si="0">C13-C12</f>
        <v>7.6</v>
      </c>
      <c r="C13" s="1">
        <v>17</v>
      </c>
      <c r="D13" s="1">
        <f t="shared" ref="D13:D16" si="1">D12+E13-G13</f>
        <v>1473</v>
      </c>
      <c r="E13" s="1">
        <f t="shared" ref="E13:E16" si="2">F13-F12</f>
        <v>602</v>
      </c>
      <c r="F13" s="1">
        <v>1180</v>
      </c>
      <c r="G13" s="1">
        <f t="shared" ref="G13:G16" si="3">H13-H12</f>
        <v>73</v>
      </c>
      <c r="H13" s="1">
        <v>154</v>
      </c>
      <c r="I13" s="1">
        <f t="shared" ref="I13:I25" si="4">B13+0.01*E13</f>
        <v>13.620000000000001</v>
      </c>
      <c r="J13" s="10">
        <v>9.5</v>
      </c>
      <c r="K13" s="2">
        <f t="shared" ref="K13:K24" si="5">I13/J13/24</f>
        <v>5.9736842105263165E-2</v>
      </c>
      <c r="L13" s="19">
        <v>3.472222222222222E-3</v>
      </c>
      <c r="M13" s="9">
        <f t="shared" ref="M13:M24" si="6">M12+K13+L13</f>
        <v>0.25826023391812863</v>
      </c>
      <c r="N13" s="5">
        <v>0.27777777777777779</v>
      </c>
      <c r="O13" s="3" t="s">
        <v>38</v>
      </c>
      <c r="P13" s="43">
        <v>0.17361111111111113</v>
      </c>
      <c r="Q13" s="40">
        <f t="shared" ref="Q13:Q16" si="7">P13-P12</f>
        <v>2.777777777777779E-2</v>
      </c>
      <c r="R13" s="40">
        <v>0.25694444444444448</v>
      </c>
      <c r="S13" s="40">
        <f t="shared" ref="S13:S16" si="8">R13-R12</f>
        <v>6.2500000000000028E-2</v>
      </c>
      <c r="T13" s="40">
        <v>0.27083333333333331</v>
      </c>
      <c r="U13" s="9">
        <f t="shared" ref="U13:U16" si="9">T13-T12</f>
        <v>6.2499999999999972E-2</v>
      </c>
    </row>
    <row r="14" spans="1:21" x14ac:dyDescent="0.2">
      <c r="A14" s="3" t="s">
        <v>18</v>
      </c>
      <c r="B14" s="1">
        <f t="shared" si="0"/>
        <v>13.7</v>
      </c>
      <c r="C14" s="1">
        <v>30.7</v>
      </c>
      <c r="D14" s="1">
        <f t="shared" si="1"/>
        <v>725</v>
      </c>
      <c r="E14" s="1">
        <f t="shared" si="2"/>
        <v>355</v>
      </c>
      <c r="F14" s="1">
        <v>1535</v>
      </c>
      <c r="G14" s="1">
        <f t="shared" si="3"/>
        <v>1103</v>
      </c>
      <c r="H14" s="1">
        <v>1257</v>
      </c>
      <c r="I14" s="1">
        <f t="shared" si="4"/>
        <v>17.25</v>
      </c>
      <c r="J14" s="10">
        <v>8</v>
      </c>
      <c r="K14" s="2">
        <f t="shared" si="5"/>
        <v>8.984375E-2</v>
      </c>
      <c r="L14" s="19">
        <v>0</v>
      </c>
      <c r="M14" s="9">
        <f t="shared" si="6"/>
        <v>0.34810398391812863</v>
      </c>
      <c r="N14" s="5">
        <v>0.38194444444444442</v>
      </c>
      <c r="O14" s="3" t="s">
        <v>37</v>
      </c>
      <c r="P14" s="43">
        <v>0.22222222222222221</v>
      </c>
      <c r="Q14" s="40">
        <f t="shared" si="7"/>
        <v>4.8611111111111077E-2</v>
      </c>
      <c r="R14" s="40">
        <v>0.35416666666666669</v>
      </c>
      <c r="S14" s="40">
        <f t="shared" si="8"/>
        <v>9.722222222222221E-2</v>
      </c>
      <c r="T14" s="40">
        <v>0.375</v>
      </c>
      <c r="U14" s="9">
        <f t="shared" si="9"/>
        <v>0.10416666666666669</v>
      </c>
    </row>
    <row r="15" spans="1:21" x14ac:dyDescent="0.2">
      <c r="A15" s="3" t="s">
        <v>19</v>
      </c>
      <c r="B15" s="1">
        <f t="shared" si="0"/>
        <v>8.5999999999999979</v>
      </c>
      <c r="C15" s="1">
        <v>39.299999999999997</v>
      </c>
      <c r="D15" s="1">
        <f t="shared" si="1"/>
        <v>660</v>
      </c>
      <c r="E15" s="1">
        <f t="shared" si="2"/>
        <v>712</v>
      </c>
      <c r="F15" s="1">
        <v>2247</v>
      </c>
      <c r="G15" s="1">
        <f t="shared" si="3"/>
        <v>777</v>
      </c>
      <c r="H15" s="1">
        <v>2034</v>
      </c>
      <c r="I15" s="1">
        <f t="shared" si="4"/>
        <v>15.719999999999999</v>
      </c>
      <c r="J15" s="10">
        <v>7.5</v>
      </c>
      <c r="K15" s="2">
        <f t="shared" si="5"/>
        <v>8.7333333333333318E-2</v>
      </c>
      <c r="L15" s="19">
        <v>0</v>
      </c>
      <c r="M15" s="9">
        <f t="shared" si="6"/>
        <v>0.43543731725146195</v>
      </c>
      <c r="N15" s="5">
        <v>0.4861111111111111</v>
      </c>
      <c r="O15" s="3" t="s">
        <v>37</v>
      </c>
      <c r="P15" s="43">
        <v>0.2638888888888889</v>
      </c>
      <c r="Q15" s="40">
        <f t="shared" si="7"/>
        <v>4.1666666666666685E-2</v>
      </c>
      <c r="R15" s="40">
        <v>0.44444444444444442</v>
      </c>
      <c r="S15" s="40">
        <f t="shared" si="8"/>
        <v>9.0277777777777735E-2</v>
      </c>
      <c r="T15" s="40">
        <v>0.47222222222222227</v>
      </c>
      <c r="U15" s="9">
        <f t="shared" si="9"/>
        <v>9.7222222222222265E-2</v>
      </c>
    </row>
    <row r="16" spans="1:21" x14ac:dyDescent="0.2">
      <c r="A16" s="3" t="s">
        <v>22</v>
      </c>
      <c r="B16" s="1">
        <f t="shared" si="0"/>
        <v>7.7000000000000028</v>
      </c>
      <c r="C16" s="1">
        <v>47</v>
      </c>
      <c r="D16" s="1">
        <f t="shared" si="1"/>
        <v>470</v>
      </c>
      <c r="E16" s="1">
        <f t="shared" si="2"/>
        <v>257</v>
      </c>
      <c r="F16" s="1">
        <v>2504</v>
      </c>
      <c r="G16" s="1">
        <f t="shared" si="3"/>
        <v>447</v>
      </c>
      <c r="H16" s="1">
        <v>2481</v>
      </c>
      <c r="I16" s="1">
        <f t="shared" si="4"/>
        <v>10.270000000000003</v>
      </c>
      <c r="J16" s="10">
        <v>8</v>
      </c>
      <c r="K16" s="2">
        <f t="shared" si="5"/>
        <v>5.3489583333333347E-2</v>
      </c>
      <c r="L16" s="19">
        <v>0</v>
      </c>
      <c r="M16" s="9">
        <f t="shared" si="6"/>
        <v>0.48892690058479532</v>
      </c>
      <c r="N16" s="5">
        <v>0.55555555555555558</v>
      </c>
      <c r="O16" s="3" t="s">
        <v>34</v>
      </c>
      <c r="P16" s="43">
        <v>0.29166666666666669</v>
      </c>
      <c r="Q16" s="40">
        <f t="shared" si="7"/>
        <v>2.777777777777779E-2</v>
      </c>
      <c r="R16" s="40">
        <v>0.5</v>
      </c>
      <c r="S16" s="40">
        <f t="shared" si="8"/>
        <v>5.555555555555558E-2</v>
      </c>
      <c r="T16" s="40">
        <v>0.54166666666666663</v>
      </c>
      <c r="U16" s="9">
        <f t="shared" si="9"/>
        <v>6.9444444444444364E-2</v>
      </c>
    </row>
    <row r="17" spans="1:21" s="3" customFormat="1" x14ac:dyDescent="0.2">
      <c r="B17" s="4">
        <f>SUM(B11:B16)</f>
        <v>47</v>
      </c>
      <c r="C17" s="4"/>
      <c r="D17" s="4"/>
      <c r="E17" s="4">
        <f>SUM(E11:E16)</f>
        <v>2504</v>
      </c>
      <c r="F17" s="4"/>
      <c r="G17" s="4">
        <f>SUM(G11:G16)</f>
        <v>2481</v>
      </c>
      <c r="H17" s="4"/>
      <c r="I17" s="4"/>
      <c r="J17" s="20"/>
      <c r="K17" s="21">
        <f>SUM(K12:K16)</f>
        <v>0.3569824561403509</v>
      </c>
      <c r="L17" s="22"/>
      <c r="M17" s="23"/>
      <c r="N17" s="24"/>
      <c r="P17" s="44"/>
      <c r="Q17" s="45">
        <f>SUM(Q12:Q16)</f>
        <v>0.17708333333333337</v>
      </c>
      <c r="R17" s="45"/>
      <c r="S17" s="45">
        <f>SUM(S12:S16)</f>
        <v>0.375</v>
      </c>
      <c r="T17" s="45"/>
      <c r="U17" s="23">
        <f>SUM(U12:U16)</f>
        <v>0.41666666666666663</v>
      </c>
    </row>
    <row r="18" spans="1:21" ht="17" customHeight="1" x14ac:dyDescent="0.2">
      <c r="A18" s="15" t="s">
        <v>45</v>
      </c>
      <c r="J18" s="10"/>
      <c r="K18" s="2"/>
      <c r="L18" s="19"/>
      <c r="M18" s="9"/>
      <c r="N18" s="5"/>
      <c r="O18" s="3"/>
      <c r="P18" s="34" t="s">
        <v>33</v>
      </c>
      <c r="Q18" s="35"/>
      <c r="R18" s="35" t="s">
        <v>31</v>
      </c>
      <c r="S18" s="35"/>
      <c r="T18" s="35" t="s">
        <v>43</v>
      </c>
      <c r="U18" s="36"/>
    </row>
    <row r="19" spans="1:21" x14ac:dyDescent="0.2">
      <c r="A19" s="3" t="s">
        <v>23</v>
      </c>
      <c r="B19" s="1">
        <v>0</v>
      </c>
      <c r="C19" s="1">
        <v>47</v>
      </c>
      <c r="D19" s="1">
        <v>470</v>
      </c>
      <c r="E19" s="1">
        <v>0</v>
      </c>
      <c r="F19" s="1">
        <v>2504</v>
      </c>
      <c r="G19" s="1">
        <v>0</v>
      </c>
      <c r="H19" s="1">
        <v>2481</v>
      </c>
      <c r="I19" s="1">
        <f t="shared" si="4"/>
        <v>0</v>
      </c>
      <c r="J19" s="10"/>
      <c r="K19" s="2"/>
      <c r="L19" s="19"/>
      <c r="M19" s="9">
        <v>0.3611111111111111</v>
      </c>
      <c r="N19" s="5"/>
      <c r="O19" s="3" t="s">
        <v>35</v>
      </c>
      <c r="P19" s="43">
        <v>0.35416666666666669</v>
      </c>
      <c r="Q19" s="40"/>
      <c r="R19" s="40">
        <v>0.35416666666666669</v>
      </c>
      <c r="S19" s="40"/>
      <c r="T19" s="40">
        <v>0.35416666666666669</v>
      </c>
      <c r="U19" s="9"/>
    </row>
    <row r="20" spans="1:21" x14ac:dyDescent="0.2">
      <c r="A20" s="3" t="s">
        <v>25</v>
      </c>
      <c r="B20" s="1">
        <f>C20-C19</f>
        <v>11.399999999999999</v>
      </c>
      <c r="C20" s="1">
        <v>58.4</v>
      </c>
      <c r="D20" s="1">
        <f>D19+E20-G20</f>
        <v>1049</v>
      </c>
      <c r="E20" s="1">
        <f>F20-F19</f>
        <v>825</v>
      </c>
      <c r="F20" s="1">
        <v>3329</v>
      </c>
      <c r="G20" s="1">
        <f>H20-H19</f>
        <v>246</v>
      </c>
      <c r="H20" s="1">
        <v>2727</v>
      </c>
      <c r="I20" s="1">
        <f t="shared" si="4"/>
        <v>19.649999999999999</v>
      </c>
      <c r="J20" s="10">
        <v>9.5</v>
      </c>
      <c r="K20" s="2">
        <f t="shared" si="5"/>
        <v>8.6184210526315794E-2</v>
      </c>
      <c r="L20" s="19">
        <v>0</v>
      </c>
      <c r="M20" s="9">
        <f>M19+K20+L20</f>
        <v>0.44729532163742691</v>
      </c>
      <c r="N20" s="5">
        <v>0.4861111111111111</v>
      </c>
      <c r="O20" s="3" t="s">
        <v>37</v>
      </c>
      <c r="P20" s="43">
        <v>0.39166666666666666</v>
      </c>
      <c r="Q20" s="40">
        <f>P20-P19</f>
        <v>3.7499999999999978E-2</v>
      </c>
      <c r="R20" s="40">
        <v>0.42222222222222222</v>
      </c>
      <c r="S20" s="40">
        <f>R20-R19</f>
        <v>6.8055555555555536E-2</v>
      </c>
      <c r="T20" s="40">
        <v>0.4861111111111111</v>
      </c>
      <c r="U20" s="9">
        <f>T20-T19</f>
        <v>0.13194444444444442</v>
      </c>
    </row>
    <row r="21" spans="1:21" x14ac:dyDescent="0.2">
      <c r="A21" s="3" t="s">
        <v>26</v>
      </c>
      <c r="B21" s="1">
        <f t="shared" ref="B21:B25" si="10">C21-C20</f>
        <v>4.5</v>
      </c>
      <c r="C21" s="1">
        <v>62.9</v>
      </c>
      <c r="D21" s="1">
        <f t="shared" ref="D21:D25" si="11">D20+E21-G21</f>
        <v>1420</v>
      </c>
      <c r="E21" s="1">
        <f t="shared" ref="E21:E25" si="12">F21-F20</f>
        <v>414</v>
      </c>
      <c r="F21" s="1">
        <v>3743</v>
      </c>
      <c r="G21" s="1">
        <f t="shared" ref="G21:G25" si="13">H21-H20</f>
        <v>43</v>
      </c>
      <c r="H21" s="1">
        <v>2770</v>
      </c>
      <c r="I21" s="1">
        <f t="shared" si="4"/>
        <v>8.64</v>
      </c>
      <c r="J21" s="10">
        <v>9.5</v>
      </c>
      <c r="K21" s="2">
        <f t="shared" si="5"/>
        <v>3.7894736842105266E-2</v>
      </c>
      <c r="L21" s="19">
        <v>0</v>
      </c>
      <c r="M21" s="9">
        <f t="shared" si="6"/>
        <v>0.48519005847953217</v>
      </c>
      <c r="N21" s="5">
        <v>0.53125</v>
      </c>
      <c r="O21" s="16" t="s">
        <v>39</v>
      </c>
      <c r="P21" s="43">
        <v>0.40972222222222227</v>
      </c>
      <c r="Q21" s="40">
        <f t="shared" ref="Q21:Q25" si="14">P21-P20</f>
        <v>1.8055555555555602E-2</v>
      </c>
      <c r="R21" s="40">
        <v>0.4513888888888889</v>
      </c>
      <c r="S21" s="40">
        <f t="shared" ref="S21:U25" si="15">R21-R20</f>
        <v>2.9166666666666674E-2</v>
      </c>
      <c r="T21" s="40">
        <v>0.53125</v>
      </c>
      <c r="U21" s="9">
        <f t="shared" si="15"/>
        <v>4.5138888888888895E-2</v>
      </c>
    </row>
    <row r="22" spans="1:21" x14ac:dyDescent="0.2">
      <c r="A22" s="3" t="s">
        <v>27</v>
      </c>
      <c r="B22" s="1">
        <f t="shared" si="10"/>
        <v>12.399999999999999</v>
      </c>
      <c r="C22" s="1">
        <v>75.3</v>
      </c>
      <c r="D22" s="1">
        <f t="shared" si="11"/>
        <v>759</v>
      </c>
      <c r="E22" s="1">
        <f t="shared" si="12"/>
        <v>356</v>
      </c>
      <c r="F22" s="1">
        <v>4099</v>
      </c>
      <c r="G22" s="1">
        <f t="shared" si="13"/>
        <v>1017</v>
      </c>
      <c r="H22" s="1">
        <v>3787</v>
      </c>
      <c r="I22" s="1">
        <f t="shared" si="4"/>
        <v>15.959999999999999</v>
      </c>
      <c r="J22" s="10">
        <v>7</v>
      </c>
      <c r="K22" s="2">
        <f t="shared" si="5"/>
        <v>9.4999999999999987E-2</v>
      </c>
      <c r="L22" s="19">
        <v>6.9444444444444441E-3</v>
      </c>
      <c r="M22" s="9">
        <f t="shared" si="6"/>
        <v>0.58713450292397662</v>
      </c>
      <c r="N22" s="5">
        <v>0.63194444444444442</v>
      </c>
      <c r="O22" s="3" t="s">
        <v>38</v>
      </c>
      <c r="P22" s="43">
        <v>0.44791666666666669</v>
      </c>
      <c r="Q22" s="40">
        <f t="shared" si="14"/>
        <v>3.819444444444442E-2</v>
      </c>
      <c r="R22" s="40">
        <v>0.52083333333333337</v>
      </c>
      <c r="S22" s="40">
        <f t="shared" si="15"/>
        <v>6.9444444444444475E-2</v>
      </c>
      <c r="T22" s="40">
        <v>0.63194444444444442</v>
      </c>
      <c r="U22" s="9">
        <f t="shared" si="15"/>
        <v>0.10069444444444442</v>
      </c>
    </row>
    <row r="23" spans="1:21" x14ac:dyDescent="0.2">
      <c r="A23" s="3" t="s">
        <v>28</v>
      </c>
      <c r="B23" s="1">
        <f t="shared" si="10"/>
        <v>7.7999999999999972</v>
      </c>
      <c r="C23" s="1">
        <v>83.1</v>
      </c>
      <c r="D23" s="1">
        <f t="shared" si="11"/>
        <v>1052</v>
      </c>
      <c r="E23" s="1">
        <f t="shared" si="12"/>
        <v>538</v>
      </c>
      <c r="F23" s="1">
        <v>4637</v>
      </c>
      <c r="G23" s="1">
        <f t="shared" si="13"/>
        <v>245</v>
      </c>
      <c r="H23" s="1">
        <v>4032</v>
      </c>
      <c r="I23" s="1">
        <f t="shared" si="4"/>
        <v>13.179999999999996</v>
      </c>
      <c r="J23" s="10">
        <v>8</v>
      </c>
      <c r="K23" s="2">
        <f t="shared" si="5"/>
        <v>6.8645833333333309E-2</v>
      </c>
      <c r="L23" s="19">
        <v>0</v>
      </c>
      <c r="M23" s="9">
        <f t="shared" si="6"/>
        <v>0.65578033625730991</v>
      </c>
      <c r="N23" s="5">
        <v>0.70833333333333337</v>
      </c>
      <c r="O23" s="16" t="s">
        <v>39</v>
      </c>
      <c r="P23" s="43">
        <v>0.47916666666666669</v>
      </c>
      <c r="Q23" s="40">
        <f t="shared" si="14"/>
        <v>3.125E-2</v>
      </c>
      <c r="R23" s="40">
        <v>0.58333333333333337</v>
      </c>
      <c r="S23" s="40">
        <f t="shared" si="15"/>
        <v>6.25E-2</v>
      </c>
      <c r="T23" s="40">
        <v>0.70833333333333337</v>
      </c>
      <c r="U23" s="9">
        <f t="shared" si="15"/>
        <v>7.6388888888888951E-2</v>
      </c>
    </row>
    <row r="24" spans="1:21" x14ac:dyDescent="0.2">
      <c r="A24" s="3" t="s">
        <v>29</v>
      </c>
      <c r="B24" s="1">
        <f t="shared" si="10"/>
        <v>3.8000000000000114</v>
      </c>
      <c r="C24" s="1">
        <v>86.9</v>
      </c>
      <c r="D24" s="1">
        <f t="shared" si="11"/>
        <v>916</v>
      </c>
      <c r="E24" s="1">
        <f t="shared" si="12"/>
        <v>255</v>
      </c>
      <c r="F24" s="1">
        <v>4892</v>
      </c>
      <c r="G24" s="1">
        <f t="shared" si="13"/>
        <v>391</v>
      </c>
      <c r="H24" s="1">
        <v>4423</v>
      </c>
      <c r="I24" s="1">
        <f t="shared" si="4"/>
        <v>6.3500000000000121</v>
      </c>
      <c r="J24" s="10">
        <v>7</v>
      </c>
      <c r="K24" s="2">
        <f t="shared" si="5"/>
        <v>3.7797619047619122E-2</v>
      </c>
      <c r="L24" s="19">
        <v>0</v>
      </c>
      <c r="M24" s="9">
        <f t="shared" si="6"/>
        <v>0.69357795530492905</v>
      </c>
      <c r="N24" s="5">
        <v>0.75347222222222221</v>
      </c>
      <c r="O24" s="16" t="s">
        <v>39</v>
      </c>
      <c r="P24" s="43">
        <v>0.49652777777777773</v>
      </c>
      <c r="Q24" s="40">
        <f t="shared" si="14"/>
        <v>1.7361111111111049E-2</v>
      </c>
      <c r="R24" s="40">
        <v>0.61111111111111105</v>
      </c>
      <c r="S24" s="40">
        <f t="shared" si="15"/>
        <v>2.7777777777777679E-2</v>
      </c>
      <c r="T24" s="40">
        <v>0.75347222222222221</v>
      </c>
      <c r="U24" s="9">
        <f t="shared" si="15"/>
        <v>4.513888888888884E-2</v>
      </c>
    </row>
    <row r="25" spans="1:21" x14ac:dyDescent="0.2">
      <c r="A25" s="3" t="s">
        <v>30</v>
      </c>
      <c r="B25" s="1">
        <f t="shared" si="10"/>
        <v>4.7999999999999972</v>
      </c>
      <c r="C25" s="1">
        <v>91.7</v>
      </c>
      <c r="D25" s="1">
        <f t="shared" si="11"/>
        <v>447</v>
      </c>
      <c r="E25" s="1">
        <f t="shared" si="12"/>
        <v>21</v>
      </c>
      <c r="F25" s="1">
        <v>4913</v>
      </c>
      <c r="G25" s="1">
        <f t="shared" si="13"/>
        <v>490</v>
      </c>
      <c r="H25" s="1">
        <v>4913</v>
      </c>
      <c r="I25" s="1">
        <f t="shared" si="4"/>
        <v>5.0099999999999971</v>
      </c>
      <c r="J25" s="10">
        <v>7</v>
      </c>
      <c r="K25" s="2">
        <f t="shared" ref="K25" si="16">I25/J25/24</f>
        <v>2.9821428571428554E-2</v>
      </c>
      <c r="L25" s="19">
        <v>0</v>
      </c>
      <c r="M25" s="9">
        <f t="shared" ref="M25" si="17">M24+K25+L25</f>
        <v>0.7233993838763576</v>
      </c>
      <c r="N25" s="5">
        <v>0.79513888888888895</v>
      </c>
      <c r="O25" s="3" t="s">
        <v>36</v>
      </c>
      <c r="P25" s="43">
        <v>0.51388888888888895</v>
      </c>
      <c r="Q25" s="40">
        <f t="shared" si="14"/>
        <v>1.7361111111111216E-2</v>
      </c>
      <c r="R25" s="40">
        <v>0.64236111111111105</v>
      </c>
      <c r="S25" s="40">
        <f t="shared" si="15"/>
        <v>3.125E-2</v>
      </c>
      <c r="T25" s="40">
        <v>0.79513888888888895</v>
      </c>
      <c r="U25" s="9">
        <f t="shared" si="15"/>
        <v>4.1666666666666741E-2</v>
      </c>
    </row>
    <row r="26" spans="1:21" s="3" customFormat="1" ht="17" thickBot="1" x14ac:dyDescent="0.25">
      <c r="B26" s="4">
        <f>SUM(B20:B25)</f>
        <v>44.7</v>
      </c>
      <c r="C26" s="4"/>
      <c r="D26" s="4"/>
      <c r="E26" s="4">
        <f>SUM(E20:E25)</f>
        <v>2409</v>
      </c>
      <c r="F26" s="4"/>
      <c r="G26" s="4">
        <f>SUM(G20:G25)</f>
        <v>2432</v>
      </c>
      <c r="H26" s="4"/>
      <c r="I26" s="4"/>
      <c r="J26" s="20"/>
      <c r="K26" s="21">
        <f>SUM(K20:K25)</f>
        <v>0.35534382832080202</v>
      </c>
      <c r="L26" s="4"/>
      <c r="M26" s="7"/>
      <c r="P26" s="6"/>
      <c r="Q26" s="45">
        <f>SUM(Q20:Q25)</f>
        <v>0.15972222222222227</v>
      </c>
      <c r="R26" s="46"/>
      <c r="S26" s="45">
        <f>SUM(S20:S25)</f>
        <v>0.28819444444444436</v>
      </c>
      <c r="T26" s="46"/>
      <c r="U26" s="23">
        <f>SUM(U20:U25)</f>
        <v>0.44097222222222227</v>
      </c>
    </row>
    <row r="27" spans="1:21" s="47" customFormat="1" ht="17" thickBot="1" x14ac:dyDescent="0.25">
      <c r="A27" s="51" t="s">
        <v>50</v>
      </c>
      <c r="B27" s="27">
        <f>B26+B17</f>
        <v>91.7</v>
      </c>
      <c r="C27" s="4"/>
      <c r="D27" s="4"/>
      <c r="E27" s="27">
        <f>E26+E17</f>
        <v>4913</v>
      </c>
      <c r="F27" s="4"/>
      <c r="G27" s="27">
        <f>G26+G17</f>
        <v>4913</v>
      </c>
      <c r="H27" s="4"/>
      <c r="I27" s="4"/>
      <c r="J27" s="12"/>
      <c r="K27" s="13">
        <f>K26+K17</f>
        <v>0.71232628446115287</v>
      </c>
      <c r="L27" s="25"/>
      <c r="M27" s="26"/>
      <c r="P27" s="12" t="s">
        <v>49</v>
      </c>
      <c r="Q27" s="13">
        <f>Q26+Q17</f>
        <v>0.33680555555555564</v>
      </c>
      <c r="R27" s="48"/>
      <c r="S27" s="49">
        <f>S26+S17</f>
        <v>0.66319444444444442</v>
      </c>
      <c r="T27" s="48"/>
      <c r="U27" s="50">
        <f>U26+U17</f>
        <v>0.85763888888888884</v>
      </c>
    </row>
  </sheetData>
  <mergeCells count="11">
    <mergeCell ref="P7:U7"/>
    <mergeCell ref="P18:Q18"/>
    <mergeCell ref="T18:U18"/>
    <mergeCell ref="B8:C8"/>
    <mergeCell ref="D8:H8"/>
    <mergeCell ref="J8:M8"/>
    <mergeCell ref="P8:Q8"/>
    <mergeCell ref="N8:N9"/>
    <mergeCell ref="R8:S8"/>
    <mergeCell ref="T8:U8"/>
    <mergeCell ref="R18:S18"/>
  </mergeCells>
  <pageMargins left="0.7" right="0.7" top="0.75" bottom="0.75" header="0.3" footer="0.3"/>
  <pageSetup paperSize="9" scale="86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Lutringer</dc:creator>
  <cp:lastModifiedBy>Julie Lutringer</cp:lastModifiedBy>
  <cp:lastPrinted>2023-04-19T19:20:24Z</cp:lastPrinted>
  <dcterms:created xsi:type="dcterms:W3CDTF">2023-03-01T12:41:31Z</dcterms:created>
  <dcterms:modified xsi:type="dcterms:W3CDTF">2023-05-08T19:04:03Z</dcterms:modified>
</cp:coreProperties>
</file>